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180" windowHeight="8595" tabRatio="654" activeTab="1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1">'P2 - Bilance'!$A$1:$H$72</definedName>
  </definedNames>
  <calcPr calcId="145621"/>
</workbook>
</file>

<file path=xl/calcChain.xml><?xml version="1.0" encoding="utf-8"?>
<calcChain xmlns="http://schemas.openxmlformats.org/spreadsheetml/2006/main">
  <c r="H85" i="10" l="1"/>
  <c r="H84" i="10"/>
  <c r="H83" i="10"/>
  <c r="H82" i="10"/>
  <c r="H81" i="10"/>
  <c r="H79" i="10" s="1"/>
  <c r="H77" i="10"/>
  <c r="H76" i="10"/>
  <c r="H75" i="10"/>
  <c r="H74" i="10"/>
  <c r="H73" i="10"/>
  <c r="H72" i="10"/>
  <c r="H71" i="10"/>
  <c r="H70" i="10"/>
  <c r="H69" i="10" s="1"/>
  <c r="H68" i="10"/>
  <c r="H67" i="10"/>
  <c r="H66" i="10"/>
  <c r="H63" i="10" s="1"/>
  <c r="H64" i="10"/>
  <c r="H61" i="10"/>
  <c r="H59" i="10" s="1"/>
  <c r="H60" i="10"/>
  <c r="H58" i="10"/>
  <c r="H57" i="10"/>
  <c r="H56" i="10"/>
  <c r="H55" i="10"/>
  <c r="H54" i="10"/>
  <c r="H53" i="10"/>
  <c r="H52" i="10" s="1"/>
  <c r="H50" i="10"/>
  <c r="H49" i="10"/>
  <c r="H48" i="10"/>
  <c r="H47" i="10"/>
  <c r="H46" i="10"/>
  <c r="H45" i="10"/>
  <c r="H43" i="10"/>
  <c r="H41" i="10"/>
  <c r="H40" i="10"/>
  <c r="H39" i="10"/>
  <c r="H38" i="10"/>
  <c r="H35" i="10" s="1"/>
  <c r="H37" i="10"/>
  <c r="H36" i="10"/>
  <c r="H34" i="10"/>
  <c r="H33" i="10"/>
  <c r="H32" i="10"/>
  <c r="H31" i="10"/>
  <c r="H30" i="10"/>
  <c r="H29" i="10"/>
  <c r="H24" i="10"/>
  <c r="H22" i="10"/>
  <c r="H18" i="10"/>
  <c r="H17" i="10"/>
  <c r="H16" i="10"/>
  <c r="H15" i="10"/>
  <c r="H14" i="10"/>
  <c r="H10" i="10" s="1"/>
  <c r="H13" i="10"/>
  <c r="G79" i="10"/>
  <c r="G61" i="10"/>
  <c r="G60" i="10"/>
  <c r="G59" i="10" s="1"/>
  <c r="G58" i="10"/>
  <c r="G57" i="10"/>
  <c r="G56" i="10"/>
  <c r="G55" i="10"/>
  <c r="G52" i="10" s="1"/>
  <c r="G54" i="10"/>
  <c r="G53" i="10"/>
  <c r="G50" i="10"/>
  <c r="G49" i="10"/>
  <c r="G48" i="10"/>
  <c r="G47" i="10"/>
  <c r="G46" i="10"/>
  <c r="G45" i="10"/>
  <c r="G43" i="10"/>
  <c r="G41" i="10"/>
  <c r="G40" i="10"/>
  <c r="G39" i="10"/>
  <c r="G38" i="10"/>
  <c r="G37" i="10"/>
  <c r="G36" i="10"/>
  <c r="G35" i="10" s="1"/>
  <c r="G34" i="10"/>
  <c r="G33" i="10"/>
  <c r="G32" i="10"/>
  <c r="G31" i="10"/>
  <c r="G30" i="10" s="1"/>
  <c r="G29" i="10"/>
  <c r="G24" i="10"/>
  <c r="G22" i="10"/>
  <c r="G18" i="10"/>
  <c r="G17" i="10"/>
  <c r="G16" i="10"/>
  <c r="G15" i="10"/>
  <c r="G14" i="10"/>
  <c r="G13" i="10"/>
  <c r="G10" i="10"/>
  <c r="G85" i="10"/>
  <c r="G84" i="10"/>
  <c r="G83" i="10"/>
  <c r="G82" i="10"/>
  <c r="G81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3" i="10"/>
  <c r="G64" i="10"/>
  <c r="H62" i="10" l="1"/>
  <c r="H9" i="10"/>
  <c r="G62" i="10"/>
  <c r="G9" i="10"/>
  <c r="G19" i="4"/>
  <c r="F86" i="4"/>
  <c r="F80" i="4"/>
  <c r="F70" i="4"/>
  <c r="F64" i="4"/>
  <c r="F63" i="4" s="1"/>
  <c r="F60" i="4"/>
  <c r="F58" i="4"/>
  <c r="F53" i="4"/>
  <c r="F44" i="4"/>
  <c r="F36" i="4"/>
  <c r="F31" i="4"/>
  <c r="F25" i="4"/>
  <c r="F19" i="4"/>
  <c r="F10" i="4" s="1"/>
  <c r="F11" i="4"/>
  <c r="H87" i="10" l="1"/>
  <c r="G87" i="10"/>
  <c r="F88" i="4"/>
  <c r="E92" i="10"/>
  <c r="E90" i="10"/>
  <c r="B26" i="9"/>
  <c r="B23" i="9"/>
  <c r="B31" i="7"/>
  <c r="B29" i="7"/>
  <c r="B48" i="6"/>
  <c r="B45" i="6"/>
  <c r="B65" i="5"/>
  <c r="B62" i="5"/>
  <c r="C28" i="5"/>
  <c r="G13" i="9"/>
  <c r="G17" i="9" s="1"/>
  <c r="H42" i="5"/>
  <c r="H37" i="5"/>
  <c r="H44" i="5" s="1"/>
  <c r="C55" i="5"/>
  <c r="C45" i="5"/>
  <c r="H28" i="5"/>
  <c r="H20" i="5"/>
  <c r="H30" i="5" s="1"/>
  <c r="C18" i="5"/>
  <c r="C21" i="7"/>
  <c r="D21" i="7"/>
  <c r="E21" i="7"/>
  <c r="B21" i="7"/>
  <c r="C16" i="7"/>
  <c r="D16" i="7"/>
  <c r="E16" i="7"/>
  <c r="B16" i="7"/>
  <c r="D9" i="7"/>
  <c r="C9" i="7"/>
  <c r="B9" i="7"/>
  <c r="H11" i="4"/>
  <c r="G11" i="4"/>
  <c r="H19" i="4"/>
  <c r="H25" i="4"/>
  <c r="G36" i="4"/>
  <c r="H44" i="4"/>
  <c r="G44" i="4"/>
  <c r="H53" i="4"/>
  <c r="G53" i="4"/>
  <c r="H58" i="4"/>
  <c r="G58" i="4"/>
  <c r="H60" i="4"/>
  <c r="G60" i="4"/>
  <c r="H64" i="4"/>
  <c r="G64" i="4"/>
  <c r="H70" i="4"/>
  <c r="G70" i="4"/>
  <c r="H80" i="4"/>
  <c r="G80" i="4"/>
  <c r="G86" i="4"/>
  <c r="A5" i="7"/>
  <c r="A95" i="4"/>
  <c r="H91" i="4"/>
  <c r="F2" i="12"/>
  <c r="A6" i="10"/>
  <c r="H2" i="10"/>
  <c r="A7" i="9"/>
  <c r="H2" i="9"/>
  <c r="F2" i="7"/>
  <c r="A7" i="6"/>
  <c r="E2" i="6"/>
  <c r="A7" i="5"/>
  <c r="H2" i="5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C10" i="12"/>
  <c r="F13" i="10"/>
  <c r="C11" i="12"/>
  <c r="F14" i="10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F25" i="10"/>
  <c r="F26" i="10"/>
  <c r="C24" i="12"/>
  <c r="F27" i="10"/>
  <c r="F24" i="10" s="1"/>
  <c r="C22" i="12" s="1"/>
  <c r="F28" i="10"/>
  <c r="C26" i="12" s="1"/>
  <c r="F29" i="10"/>
  <c r="C27" i="12"/>
  <c r="F31" i="10"/>
  <c r="F32" i="10"/>
  <c r="F33" i="10"/>
  <c r="F34" i="10"/>
  <c r="C32" i="12"/>
  <c r="F36" i="10"/>
  <c r="F37" i="10"/>
  <c r="C35" i="12"/>
  <c r="F38" i="10"/>
  <c r="C36" i="12"/>
  <c r="F39" i="10"/>
  <c r="C37" i="12"/>
  <c r="F40" i="10"/>
  <c r="C38" i="12"/>
  <c r="F41" i="10"/>
  <c r="C39" i="12"/>
  <c r="F42" i="10"/>
  <c r="C40" i="12"/>
  <c r="F44" i="10"/>
  <c r="F45" i="10"/>
  <c r="F46" i="10"/>
  <c r="C44" i="12"/>
  <c r="F47" i="10"/>
  <c r="F48" i="10"/>
  <c r="C46" i="12"/>
  <c r="F49" i="10"/>
  <c r="F50" i="10"/>
  <c r="C48" i="12"/>
  <c r="F51" i="10"/>
  <c r="C49" i="12" s="1"/>
  <c r="F53" i="10"/>
  <c r="F54" i="10"/>
  <c r="C52" i="12"/>
  <c r="F55" i="10"/>
  <c r="C53" i="12"/>
  <c r="F56" i="10"/>
  <c r="C54" i="12"/>
  <c r="F58" i="10"/>
  <c r="F57" i="10"/>
  <c r="F60" i="10"/>
  <c r="F61" i="10"/>
  <c r="C59" i="12"/>
  <c r="F64" i="10"/>
  <c r="F65" i="10"/>
  <c r="C63" i="12" s="1"/>
  <c r="F66" i="10"/>
  <c r="F67" i="10"/>
  <c r="C65" i="12"/>
  <c r="F68" i="10"/>
  <c r="C66" i="12"/>
  <c r="F70" i="10"/>
  <c r="F71" i="10"/>
  <c r="F72" i="10"/>
  <c r="C70" i="12"/>
  <c r="F73" i="10"/>
  <c r="F74" i="10"/>
  <c r="C72" i="12"/>
  <c r="F75" i="10"/>
  <c r="F76" i="10"/>
  <c r="C74" i="12"/>
  <c r="F77" i="10"/>
  <c r="F78" i="10"/>
  <c r="C76" i="12" s="1"/>
  <c r="F80" i="10"/>
  <c r="F81" i="10"/>
  <c r="C79" i="12"/>
  <c r="F82" i="10"/>
  <c r="C80" i="12"/>
  <c r="F83" i="10"/>
  <c r="C81" i="12"/>
  <c r="F84" i="10"/>
  <c r="C82" i="12"/>
  <c r="F86" i="10"/>
  <c r="F85" i="10"/>
  <c r="C83" i="12" s="1"/>
  <c r="F11" i="10"/>
  <c r="C9" i="12" s="1"/>
  <c r="C12" i="12"/>
  <c r="C21" i="12"/>
  <c r="C31" i="12"/>
  <c r="C34" i="12"/>
  <c r="C43" i="12"/>
  <c r="C45" i="12"/>
  <c r="C47" i="12"/>
  <c r="C58" i="12"/>
  <c r="C62" i="12"/>
  <c r="C64" i="12"/>
  <c r="C69" i="12"/>
  <c r="C71" i="12"/>
  <c r="C73" i="12"/>
  <c r="C75" i="12"/>
  <c r="C78" i="12"/>
  <c r="E77" i="12"/>
  <c r="E67" i="12"/>
  <c r="E50" i="12"/>
  <c r="H31" i="4"/>
  <c r="H36" i="4"/>
  <c r="G25" i="4"/>
  <c r="G31" i="4"/>
  <c r="H86" i="4"/>
  <c r="G105" i="4"/>
  <c r="H105" i="4"/>
  <c r="F105" i="4"/>
  <c r="G100" i="4"/>
  <c r="H100" i="4"/>
  <c r="F100" i="4"/>
  <c r="E57" i="12"/>
  <c r="E83" i="12"/>
  <c r="F43" i="10"/>
  <c r="C41" i="12" s="1"/>
  <c r="E22" i="12"/>
  <c r="E8" i="12"/>
  <c r="F79" i="10"/>
  <c r="C77" i="12" s="1"/>
  <c r="F63" i="10"/>
  <c r="F59" i="10"/>
  <c r="C57" i="12"/>
  <c r="F52" i="10"/>
  <c r="F35" i="10"/>
  <c r="C33" i="12"/>
  <c r="F30" i="10"/>
  <c r="C29" i="12"/>
  <c r="E61" i="12"/>
  <c r="E55" i="12"/>
  <c r="E41" i="12"/>
  <c r="E33" i="12"/>
  <c r="E28" i="12"/>
  <c r="E16" i="12"/>
  <c r="C55" i="12"/>
  <c r="C50" i="12"/>
  <c r="C28" i="12"/>
  <c r="C61" i="12"/>
  <c r="C84" i="12"/>
  <c r="C68" i="12"/>
  <c r="C56" i="12"/>
  <c r="C51" i="12"/>
  <c r="C42" i="12"/>
  <c r="C30" i="12"/>
  <c r="C23" i="12"/>
  <c r="E60" i="12"/>
  <c r="E7" i="12"/>
  <c r="C30" i="5" l="1"/>
  <c r="F18" i="10"/>
  <c r="C16" i="12" s="1"/>
  <c r="H10" i="4"/>
  <c r="C18" i="12"/>
  <c r="F69" i="10"/>
  <c r="C67" i="12" s="1"/>
  <c r="H63" i="4"/>
  <c r="F10" i="10"/>
  <c r="F9" i="10" s="1"/>
  <c r="C25" i="12"/>
  <c r="G63" i="4"/>
  <c r="G10" i="4"/>
  <c r="G88" i="4" s="1"/>
  <c r="C58" i="5"/>
  <c r="F62" i="10" l="1"/>
  <c r="H88" i="4"/>
  <c r="C7" i="12"/>
  <c r="C8" i="12"/>
  <c r="C60" i="12"/>
  <c r="F87" i="10" l="1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2016 za hlavní činnost včetně výsledku hospodaření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Plán nákladů na rok 2018 v hlavní činnosti, kde jsou zohledněny všechny schválené projekty a akce roku 2018. Rozpočet na rok 2018 musí být vyrovnaný s výsledkem hospodaření 0 Kč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P2 ř. 16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14</t>
        </r>
      </text>
    </comment>
    <comment ref="H4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Náklady z prodaných pozemků může mít organizace pouze se souhlasem zřizovatele. 
Nemovitosti prodává zřizovatel.</t>
        </r>
      </text>
    </comment>
    <comment ref="H5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transfery.</t>
        </r>
      </text>
    </comment>
    <comment ref="H63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Hodnota výnosů celkem = P 2, řádek 8</t>
        </r>
      </text>
    </comment>
    <comment ref="H7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</t>
        </r>
      </text>
    </comment>
    <comment ref="H7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
</t>
        </r>
      </text>
    </comment>
    <comment ref="H7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</t>
        </r>
      </text>
    </comment>
    <comment ref="H8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rozpočtuje hlavní činnost s vyrovnanými náklady a výnosy tj. VH= 0
Hodnota souhlasí s P 2, ř. 17</t>
        </r>
      </text>
    </comment>
    <comment ref="H10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 a 34, zároveň P3 ř. 22 a 23
</t>
        </r>
      </text>
    </comment>
    <comment ref="H102" authorId="0">
      <text>
        <r>
          <rPr>
            <b/>
            <sz val="9"/>
            <color indexed="81"/>
            <rFont val="Tahoma"/>
            <charset val="1"/>
          </rPr>
          <t xml:space="preserve">Machová Pavla
</t>
        </r>
        <r>
          <rPr>
            <sz val="9"/>
            <color indexed="81"/>
            <rFont val="Tahoma"/>
            <family val="2"/>
            <charset val="238"/>
          </rPr>
          <t>Zde se uvádí hodnota pouze pokud zřizovatel zaváže organizaci k odvodu příjmů z prodeje</t>
        </r>
      </text>
    </comment>
    <comment ref="H10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pouze pokud zřizovatel zaváže organizaci k odvodu příjmů z pronájmu</t>
        </r>
      </text>
    </comment>
    <comment ref="H10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P3 ř. 3 + P3 ř. 10
</t>
        </r>
      </text>
    </comment>
    <comment ref="H11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přepočtený počet zaměstnanců z P1-04 daný za předcházející čtvrtletí přecházející datu vyhotovení.
</t>
        </r>
      </text>
    </comment>
    <comment ref="H11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průměrný plat z P1-04 daný za předcházející čtvrtletí přecházející datu vyhotovení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Plivova Jana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se rovná částce nespotřebované investiční dotace minulých let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 
Hodnota = P3 ř. 1+ P3 ř.2 + P3 ř. 11
Hodnota nesmí být vyšší než je P1 ř. 78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se rovná P2 ř. 49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
Hodnota = minimálně P6 ř. 7
Hodnota nesmí být vyšší než je P1 ř. 78</t>
        </r>
      </text>
    </comment>
    <comment ref="H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50 + P2 ř. 51 + P2 ř. 53
zde se uvádí veškeré čerpání RF, které se účtuje do výnosů na účet 648
Hodnota nesmí být vyšší než je P1 ř. 69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60 + 61
Hodnota nesmí být vyšší než je P1 ř. 69</t>
        </r>
      </text>
    </comment>
    <comment ref="H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ř.29 a zároveň P4 část I. Sloupec fond investic PO celkem
Čerpání fondu investic, které se účtuje do výnosů na účet 648.
Hodnota nesmí být vyšší než je P1 ř. 69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P1 ř. 61 + 71
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dary a příspěvky na investice od jiných než vybraných účetních jednotek tj. od podnikatelské sféry</t>
        </r>
      </text>
    </comment>
    <comment ref="C1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výnosy cekem = P1 ř.54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17 a zároveň minimálně ve výši P6 ř. 3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19 a zároveň minimálně ve výši P6 ř. 4
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ř.20 a zároveň minimálně ve výši
P6 ř. 5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P6 ř. 6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P3 ř. 21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85 a zároveň P3 ř. 23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82
a zároveň P3 ř. 22</t>
        </r>
      </text>
    </comment>
    <comment ref="C2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P1 ř. 1
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uspořené daně z daňových přiznání minulých let, která musí být v roce 2018 čerpána.  
Uvedená hodnota nesmí přesáhnout počáteční stav.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převedených nespotřebovaných  prostředků EU a mez. smluv, které jsou účelově určené k čerpání na tyto projekty.  
Uvedená hodnota nesmí přesáhnout počáteční stav.
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účelových darů, které mají stanoveý účel čerpání v následujících letech.  
Uvedená hodnota nesmí přesáhnout počáteční stav.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z finančních dokuemntů milulých let, kdy organizace požádala o dočasné použití finančních prostředků na dokrytí financování projektů a dosud tyto prostředky nebyly na účet fondu vráceny.</t>
        </r>
      </text>
    </comment>
    <comment ref="H39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Při prvotním sestavení finančních dokumentů se uvádí 0.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schválených účelových darů přijatých v daném roce.
</t>
        </r>
      </text>
    </comment>
    <comment ref="C4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neúčelových darů přijatých v daném roce. Není nutno schvalovat zřizovatelem, ale při aktualizaci finančních dokumentů je nutno doplnit, aby si organizace mohla požádat zřizovatele o čerpání těchto neúčelových prostředků.
</t>
        </r>
      </text>
    </comment>
    <comment ref="C43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převedených nespotřebovaných  prostředků EU a mez. Smluv do fondu k 31.12. daného roku, které jsou účelově určené k čerpání na tyto projekty, pokud organizace tuto hodnotu zná.
Povinnost převést prostředky je dána zákonem č. 250/2000 Sb. dle § 28 odst. 6
Zřizovatel těchto prostředků do fondu nemusí  schvalovat - je dáno zákonem.</t>
        </r>
      </text>
    </comment>
    <comment ref="C44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47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 na krytí zhoršeného výsledku hospodaření.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20</t>
        </r>
      </text>
    </comment>
    <comment ref="C5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čerpání fondu na neúčelové dary či další činnosti organizace.
Dříve nazváno - Časový nesoulad mezi náklady a výnosy
Při prvotním sestavení finančních dokumentů bude uváděna 0. 
</t>
        </r>
      </text>
    </comment>
    <comment ref="C5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40 + P2 ř. 42</t>
        </r>
      </text>
    </comment>
    <comment ref="C5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39
</t>
        </r>
      </text>
    </comment>
    <comment ref="C53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= P2 ř. 38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odpisům majetku v hlavní činnosti pouze na svěřený majetek a bez transferových odpisů.
Hodnota musí být nižší nebo rovna P1 ř. 36
</t>
        </r>
      </text>
    </comment>
    <comment ref="D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11
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investičních dotací za kapitoly 920 04 
na investice,
Hodnota nezahrnuje investiční dotace z kapitoly 912 uvedené na ř.10
</t>
        </r>
      </text>
    </commen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0 pokud zřizovatel ze svých prostředků neurčí limit  čerpání na platy
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54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29
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požadovaného čerpání fondu odměn.
Neplánovat v prvním návrhu, jelikož fond je určen ke krytí přečerpaných mezd.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Limit výdajů je určen zřizovatelem na hodnotu maximálně 10 000,- Kč. 
Pokud bude organizace požadovat vyšší příspěvek na pohoštění a reprezentaci, tak je nutno požádat o schválení zřizovatele.
Nejdená se o účelový příspěvek, nevyužitou část limitu je možno přesunout do provozních výdajů. 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Uvede se počet zaměstnanců bez rozdílu počtů úvazků podle stavu k 1.1. daného roku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investiční příspěvek z kapitoly 912 a místo xxx se uvede účel příspěvku
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neinvestiční příspěvek z kapitoly 912 a místo xxx se uvede účel příspěvku.
Pokud bude více mimořádných příspěvků, tak je nutno vložit do tabulky další řádek a označit ho písmenem např. 11a, 11b,...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této buňky bude 0 Kč.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Dílčí ukazatel je účelový příspěvek zahrnutý do provozního příspěvku na provoz z kapitoly 913 04 např. nájemné, SPC, provoz hutí atd.
Každý účelový příspěvek se uvede na samostaném řádku.</t>
        </r>
      </text>
    </comment>
    <comment ref="D3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15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34
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</t>
        </r>
      </text>
    </comment>
    <comment ref="D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83 a 84
</t>
        </r>
      </text>
    </comment>
  </commentList>
</comments>
</file>

<file path=xl/comments4.xml><?xml version="1.0" encoding="utf-8"?>
<comments xmlns="http://schemas.openxmlformats.org/spreadsheetml/2006/main">
  <authors>
    <author>Machová Pavla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cenu technického zhodnocení či cenu investice celkem za celou akci s ohledem na veřejné zakázky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technické zhodnocení či pořízení investice.
Hodnota je maximálně ve výši rozpočtovaných nákladů na technické zhonocení či pořázení investice.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financování technického zhonocení či pořízení investice z jiných zdrojů ze státního rozpočtu či EU projektů.
Hodnota musí být nižší než je výše
rozpočtovaných výdajů na technické zhonocení či pořízení investice.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<sst xmlns="http://schemas.openxmlformats.org/spreadsheetml/2006/main" count="678" uniqueCount="353">
  <si>
    <t>Liberecký kraj</t>
  </si>
  <si>
    <t>Příloha č. 1</t>
  </si>
  <si>
    <t>p.č.</t>
  </si>
  <si>
    <t>účet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</si>
  <si>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</si>
  <si>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</si>
  <si>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</si>
  <si>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</si>
  <si>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</si>
  <si>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</si>
  <si>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</si>
  <si>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</si>
  <si>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</si>
  <si>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</si>
  <si>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</si>
  <si>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</si>
  <si>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</si>
  <si>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</si>
  <si>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</si>
  <si>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</si>
  <si>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</si>
  <si>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</si>
  <si>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</si>
  <si>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</si>
  <si>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</si>
  <si>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</si>
  <si>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</si>
  <si>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</si>
  <si>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</si>
  <si>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</si>
  <si>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Závazky vůči rozpočtu zřizovatele</t>
  </si>
  <si>
    <t xml:space="preserve">v tom </t>
  </si>
  <si>
    <t xml:space="preserve">odvod z provozu a z odpisů </t>
  </si>
  <si>
    <t>odvod příjmů z prodeje nemovitého majetku kraje</t>
  </si>
  <si>
    <t>odvod příjmů z pronájmu nemovitého majetku kraje</t>
  </si>
  <si>
    <t xml:space="preserve">ostatní odvody </t>
  </si>
  <si>
    <t>z toho</t>
  </si>
  <si>
    <t>účelové dotace státního rozpočtu a státních fondů</t>
  </si>
  <si>
    <t xml:space="preserve">individuální dotace státního rozpočtu na investice </t>
  </si>
  <si>
    <t>počet zaměstnanců</t>
  </si>
  <si>
    <t>průměrný plat</t>
  </si>
  <si>
    <t>DOPLŃKOVÉ ÚDAJE</t>
  </si>
  <si>
    <t>Příloha č. 2</t>
  </si>
  <si>
    <t>BĚŽNÝ ROZPOČET</t>
  </si>
  <si>
    <t>vlastní výnosy a tržby</t>
  </si>
  <si>
    <t>neinvestiční příspěvek z rozpočtu kraje</t>
  </si>
  <si>
    <t>neinvest.dotace ze st.rozp., st. fondu</t>
  </si>
  <si>
    <t>použití rezervního fondu</t>
  </si>
  <si>
    <t>použití fondu odměn</t>
  </si>
  <si>
    <t>ostatní výnosy</t>
  </si>
  <si>
    <t xml:space="preserve">provozní náklady </t>
  </si>
  <si>
    <t>opravy a údržba neinvestiční povahy</t>
  </si>
  <si>
    <t>rekonstrukce a modernizace</t>
  </si>
  <si>
    <t>zákonné pojištění</t>
  </si>
  <si>
    <t>pořízení dlouhodobého majetku</t>
  </si>
  <si>
    <t>FKSP</t>
  </si>
  <si>
    <t>ostatní použití</t>
  </si>
  <si>
    <t>ONIV přímé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</si>
  <si>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</si>
  <si>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</si>
  <si>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</si>
  <si>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</si>
  <si>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</si>
  <si>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rozpočet sestavil: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</si>
  <si>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</si>
  <si>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</si>
  <si>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</si>
  <si>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</si>
  <si>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</si>
  <si>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</si>
  <si>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</si>
  <si>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</si>
  <si>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</si>
  <si>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</si>
  <si>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</si>
  <si>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Dílčí ukazatele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</si>
  <si>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</si>
  <si>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</si>
  <si>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</si>
  <si>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</si>
  <si>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</si>
  <si>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dotace ze SR a SF</t>
  </si>
  <si>
    <t>jiné zdroje</t>
  </si>
  <si>
    <t>1. Rekonstrukce a modernizace - celkem</t>
  </si>
  <si>
    <t>2. Pořízení dlouhodobého majetku - celkem</t>
  </si>
  <si>
    <t>ředitel organizace:</t>
  </si>
  <si>
    <t>vedoucí odboru KÚ LK: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</si>
  <si>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</si>
  <si>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</si>
  <si>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</si>
  <si>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</si>
  <si>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</si>
  <si>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</si>
  <si>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</si>
  <si>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</si>
  <si>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</si>
  <si>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</si>
  <si>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</si>
  <si>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</si>
  <si>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</si>
  <si>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</si>
  <si>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</si>
  <si>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</si>
  <si>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</si>
  <si>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</si>
  <si>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</si>
  <si>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</si>
  <si>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</si>
  <si>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</si>
  <si>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</si>
  <si>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</si>
  <si>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</si>
  <si>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</si>
  <si>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</si>
  <si>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</si>
  <si>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</si>
  <si>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</si>
  <si>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</si>
  <si>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</si>
  <si>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</si>
  <si>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</si>
  <si>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</si>
  <si>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</si>
  <si>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</si>
  <si>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</si>
  <si>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</si>
  <si>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</si>
  <si>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</si>
  <si>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</si>
  <si>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</si>
  <si>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</si>
  <si>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</si>
  <si>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</si>
  <si>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</si>
  <si>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</si>
  <si>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</si>
  <si>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</si>
  <si>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</si>
  <si>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dary a příspěvky od jiných subjektů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</si>
  <si>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</si>
  <si>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</si>
  <si>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</si>
  <si>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</si>
  <si>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</si>
  <si>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</si>
  <si>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</si>
  <si>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</si>
  <si>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</si>
  <si>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</si>
  <si>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</si>
  <si>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</si>
  <si>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</si>
  <si>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</si>
  <si>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</si>
  <si>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Odvody 34% - sociální a zdravotní pojištění</t>
  </si>
  <si>
    <t>odvětví: školství</t>
  </si>
  <si>
    <t xml:space="preserve">ředitel organizace:   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</si>
  <si>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</si>
  <si>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</si>
  <si>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</si>
  <si>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plán investic sestavil:  </t>
  </si>
  <si>
    <t xml:space="preserve">I. Opravy a údržba majetku - neinvestiční povahy* </t>
  </si>
  <si>
    <t>investiční dotace zřizovatele do investičního fondu</t>
  </si>
  <si>
    <t>číslo organizace</t>
  </si>
  <si>
    <t>sestavil:</t>
  </si>
  <si>
    <t>číslo org.</t>
  </si>
  <si>
    <t xml:space="preserve">název organizace: </t>
  </si>
  <si>
    <t xml:space="preserve">rozpočet sestavil: </t>
  </si>
  <si>
    <t xml:space="preserve">ředitel organizace: 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</si>
  <si>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</si>
  <si>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</si>
  <si>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</si>
  <si>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</si>
  <si>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</si>
  <si>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</si>
  <si>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</si>
  <si>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</si>
  <si>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</si>
  <si>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</si>
  <si>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</si>
  <si>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</si>
  <si>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</si>
  <si>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</si>
  <si>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</si>
  <si>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</si>
  <si>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</si>
  <si>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</si>
  <si>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</si>
  <si>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</si>
  <si>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</si>
  <si>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</si>
  <si>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</si>
  <si>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</si>
  <si>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</si>
  <si>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</si>
  <si>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</si>
  <si>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</si>
  <si>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</si>
  <si>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</si>
  <si>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</si>
  <si>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</si>
  <si>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</si>
  <si>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</si>
  <si>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</si>
  <si>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</si>
  <si>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</si>
  <si>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</si>
  <si>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</si>
  <si>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</si>
  <si>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</si>
  <si>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</si>
  <si>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</si>
  <si>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</si>
  <si>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</si>
  <si>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</si>
  <si>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</si>
  <si>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</si>
  <si>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</si>
  <si>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</si>
  <si>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</si>
  <si>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</si>
  <si>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</si>
  <si>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</si>
  <si>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</si>
  <si>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</si>
  <si>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</si>
  <si>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</si>
  <si>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</si>
  <si>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</si>
  <si>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</si>
  <si>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</si>
  <si>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</si>
  <si>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</si>
  <si>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</si>
  <si>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</si>
  <si>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</si>
  <si>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</si>
  <si>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</si>
  <si>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</si>
  <si>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</si>
  <si>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</si>
  <si>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</si>
  <si>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</si>
  <si>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</si>
  <si>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</si>
  <si>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</si>
  <si>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</si>
  <si>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</si>
  <si>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</si>
  <si>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</si>
  <si>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</si>
  <si>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</si>
  <si>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</si>
  <si>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</si>
  <si>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</si>
  <si>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</si>
  <si>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</si>
  <si>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</si>
  <si>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</si>
  <si>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</si>
  <si>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</si>
  <si>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</si>
  <si>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</si>
  <si>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</si>
  <si>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</si>
  <si>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</si>
  <si>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</si>
  <si>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</si>
  <si>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</si>
  <si>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</si>
  <si>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</si>
  <si>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</si>
  <si>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</si>
  <si>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</si>
  <si>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</si>
  <si>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</si>
  <si>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</si>
  <si>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91.</t>
  </si>
  <si>
    <t>92.</t>
  </si>
  <si>
    <t>93.</t>
  </si>
  <si>
    <t>daňová úspora z  minulých let</t>
  </si>
  <si>
    <t>čerpání daňové úspory</t>
  </si>
  <si>
    <t>peněžní dary - účelové</t>
  </si>
  <si>
    <t>investiční příspěvky ze stát. rozpočtu, stát. fondů</t>
  </si>
  <si>
    <t>x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</si>
  <si>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</si>
  <si>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</si>
  <si>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</si>
  <si>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</si>
  <si>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</si>
  <si>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t>Leoš Křeček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</si>
  <si>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</si>
  <si>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</si>
  <si>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posílení fondu investic</t>
  </si>
  <si>
    <t>použití fondu investic (opravy)</t>
  </si>
  <si>
    <t>Skutečnost roku 2016</t>
  </si>
  <si>
    <t xml:space="preserve">č. 410/2009 Sb. </t>
  </si>
  <si>
    <t>Komentář</t>
  </si>
  <si>
    <t>Komentář k střednědobému výhledu</t>
  </si>
  <si>
    <t>Vysvětlení 4% nárůstu oproti roku 2018</t>
  </si>
  <si>
    <t>2020/2019</t>
  </si>
  <si>
    <t>FKSP 2%</t>
  </si>
  <si>
    <t>ROZPOČET PŘÍMÝCH NÁKLADŮ NA ROK 2018</t>
  </si>
  <si>
    <t>Přehled nákladů a výnosů příspěvkové organizace v hlavní činnosti na rok 2018</t>
  </si>
  <si>
    <t>BILANCE FINANČNÍCH VZTAHŮ PŘÍSPĚVKOVÉ ORGANIZACE NA ROK 2018</t>
  </si>
  <si>
    <t>Skutečnost roku 2017</t>
  </si>
  <si>
    <t>Rozpočet roku 2018</t>
  </si>
  <si>
    <t>PLÁN INVESTIC ORGANIZACE na rok 2018</t>
  </si>
  <si>
    <t>Příloha č. 7</t>
  </si>
  <si>
    <t>Přehled nákladů a výnosů příspěvkové organizace v hlavní činnosti</t>
  </si>
  <si>
    <t xml:space="preserve">Název organizace: 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</si>
  <si>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</si>
  <si>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</si>
  <si>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</si>
  <si>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</si>
  <si>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</si>
  <si>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</si>
  <si>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</si>
  <si>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</si>
  <si>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</si>
  <si>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</si>
  <si>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převod nespotřebované dotace z rozpočtu EU a mez. smluv</t>
  </si>
  <si>
    <t>čerpání nespotřebované dotace z rozpočtu EU a mez. smluv</t>
  </si>
  <si>
    <t>čerpání finančních prostředků fondu z minulých let (projekty) - nekrytý fond</t>
  </si>
  <si>
    <t xml:space="preserve">vedoucí odboru KÚ LK: </t>
  </si>
  <si>
    <t>návrh střednědobého výhledu pro období 2018- 2020</t>
  </si>
  <si>
    <t xml:space="preserve">ř.3 = 1 + 2 </t>
  </si>
  <si>
    <t>ř. 7 = 3 + 4 + 5 + 6</t>
  </si>
  <si>
    <t>Kapitola rozpočtu 916 04</t>
  </si>
  <si>
    <t>2018/2020</t>
  </si>
  <si>
    <t>FOND INVESTIC</t>
  </si>
  <si>
    <t xml:space="preserve">Úč.příspěvky a dotace ze SR a zřizovatele </t>
  </si>
  <si>
    <t>kap. 912xx - mimoř. neinvestiční příspěvek na xxxx</t>
  </si>
  <si>
    <t>kap. 912xx - mimoř. investiční příspěvek na xxxx</t>
  </si>
  <si>
    <t>odvod z fondu investic organizace - odpisy nem. majetku</t>
  </si>
  <si>
    <t>odvod z fondu investic organizace - opravy a investice</t>
  </si>
  <si>
    <t>SOUSTAVA UKAZATELŮ K ROZPOČTU ORGANIZACE NA ROK 2018</t>
  </si>
  <si>
    <t>ve výši výnosů z prodeje svěřeného dlouhodobého hmotného a nehmotného majetku</t>
  </si>
  <si>
    <t>odvod z činnosti organizace do rozpočtu zřizovatele</t>
  </si>
  <si>
    <t>vedoucí odboru KÚ LK:                                              dne:                                    podpis:</t>
  </si>
  <si>
    <t xml:space="preserve">vedoucí odboru KÚ LK:  </t>
  </si>
  <si>
    <t>čerpání darů účelových</t>
  </si>
  <si>
    <t xml:space="preserve">II. Použití fondu investic - financování kapitálové části rozpočtu organizace </t>
  </si>
  <si>
    <t>z toho (řádek 38 až 41):</t>
  </si>
  <si>
    <t xml:space="preserve">nákup konvektomat-multifunkční trouba na přípravu </t>
  </si>
  <si>
    <t>a ohřev pokrmů</t>
  </si>
  <si>
    <t>Gymnázium, Turnov, Jana Palacha 804, příspěvková organizace</t>
  </si>
  <si>
    <t>Martina Janečková</t>
  </si>
  <si>
    <t>Mgr. Miroslav Vávra</t>
  </si>
  <si>
    <t>dne: 8.3.2018</t>
  </si>
  <si>
    <t>ukazatele sestavil:                                                     dne: 8.3.2018                      podpis</t>
  </si>
  <si>
    <t xml:space="preserve">ředitel organizace:                                                     dne: 8.3.2018                     podpis:    </t>
  </si>
  <si>
    <t>nájemné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</si>
</sst>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3" fillId="0" borderId="1" xfId="0" applyFont="1" applyFill="1" applyBorder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8" fillId="0" borderId="4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2" fillId="0" borderId="8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3" fillId="0" borderId="12" xfId="0" applyFont="1" applyFill="1" applyBorder="1"/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6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3" fontId="6" fillId="0" borderId="5" xfId="0" applyNumberFormat="1" applyFont="1" applyFill="1" applyBorder="1"/>
    <xf numFmtId="3" fontId="6" fillId="0" borderId="13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vertical="top"/>
    </xf>
    <xf numFmtId="1" fontId="3" fillId="0" borderId="0" xfId="0" applyNumberFormat="1" applyFont="1" applyFill="1"/>
    <xf numFmtId="1" fontId="10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5" fillId="0" borderId="14" xfId="0" applyFont="1" applyFill="1" applyBorder="1"/>
    <xf numFmtId="0" fontId="5" fillId="0" borderId="15" xfId="0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14" fontId="5" fillId="0" borderId="18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5" xfId="0" applyNumberFormat="1" applyFont="1" applyFill="1" applyBorder="1"/>
    <xf numFmtId="3" fontId="5" fillId="0" borderId="13" xfId="0" applyNumberFormat="1" applyFont="1" applyFill="1" applyBorder="1"/>
    <xf numFmtId="0" fontId="3" fillId="0" borderId="6" xfId="0" applyFont="1" applyFill="1" applyBorder="1" applyAlignment="1">
      <alignment horizontal="left"/>
    </xf>
    <xf numFmtId="3" fontId="3" fillId="0" borderId="5" xfId="0" applyNumberFormat="1" applyFont="1" applyFill="1" applyBorder="1"/>
    <xf numFmtId="0" fontId="3" fillId="0" borderId="2" xfId="0" applyFont="1" applyFill="1" applyBorder="1" applyAlignment="1"/>
    <xf numFmtId="3" fontId="3" fillId="0" borderId="4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6" fillId="0" borderId="4" xfId="0" applyNumberFormat="1" applyFont="1" applyFill="1" applyBorder="1"/>
    <xf numFmtId="3" fontId="6" fillId="0" borderId="23" xfId="0" applyNumberFormat="1" applyFont="1" applyFill="1" applyBorder="1"/>
    <xf numFmtId="0" fontId="3" fillId="0" borderId="24" xfId="0" applyFont="1" applyFill="1" applyBorder="1" applyAlignment="1">
      <alignment horizontal="center"/>
    </xf>
    <xf numFmtId="3" fontId="6" fillId="0" borderId="25" xfId="0" applyNumberFormat="1" applyFont="1" applyFill="1" applyBorder="1"/>
    <xf numFmtId="3" fontId="6" fillId="0" borderId="26" xfId="0" applyNumberFormat="1" applyFont="1" applyFill="1" applyBorder="1"/>
    <xf numFmtId="0" fontId="5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0" fontId="9" fillId="0" borderId="0" xfId="0" applyFont="1" applyFill="1"/>
    <xf numFmtId="0" fontId="2" fillId="0" borderId="0" xfId="0" applyFont="1" applyFill="1" applyAlignment="1">
      <alignment horizontal="right"/>
    </xf>
    <xf numFmtId="0" fontId="8" fillId="0" borderId="0" xfId="0" applyFont="1" applyFill="1"/>
    <xf numFmtId="0" fontId="2" fillId="0" borderId="27" xfId="0" applyFont="1" applyFill="1" applyBorder="1"/>
    <xf numFmtId="0" fontId="6" fillId="0" borderId="28" xfId="0" applyFont="1" applyFill="1" applyBorder="1"/>
    <xf numFmtId="0" fontId="2" fillId="0" borderId="28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/>
    </xf>
    <xf numFmtId="1" fontId="3" fillId="0" borderId="29" xfId="0" applyNumberFormat="1" applyFont="1" applyFill="1" applyBorder="1" applyAlignment="1">
      <alignment horizontal="center"/>
    </xf>
    <xf numFmtId="1" fontId="3" fillId="0" borderId="20" xfId="0" applyNumberFormat="1" applyFont="1" applyFill="1" applyBorder="1"/>
    <xf numFmtId="1" fontId="3" fillId="0" borderId="30" xfId="0" applyNumberFormat="1" applyFont="1" applyFill="1" applyBorder="1"/>
    <xf numFmtId="1" fontId="3" fillId="0" borderId="22" xfId="0" applyNumberFormat="1" applyFont="1" applyFill="1" applyBorder="1" applyAlignment="1">
      <alignment horizontal="center"/>
    </xf>
    <xf numFmtId="1" fontId="3" fillId="0" borderId="5" xfId="0" applyNumberFormat="1" applyFon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 applyAlignment="1">
      <alignment horizontal="right"/>
    </xf>
    <xf numFmtId="1" fontId="3" fillId="0" borderId="35" xfId="0" applyNumberFormat="1" applyFont="1" applyFill="1" applyBorder="1" applyAlignment="1">
      <alignment horizontal="center"/>
    </xf>
    <xf numFmtId="1" fontId="3" fillId="0" borderId="36" xfId="0" applyNumberFormat="1" applyFont="1" applyFill="1" applyBorder="1"/>
    <xf numFmtId="1" fontId="3" fillId="0" borderId="4" xfId="0" applyNumberFormat="1" applyFont="1" applyFill="1" applyBorder="1"/>
    <xf numFmtId="1" fontId="3" fillId="0" borderId="27" xfId="0" applyNumberFormat="1" applyFont="1" applyFill="1" applyBorder="1" applyAlignment="1">
      <alignment horizontal="center"/>
    </xf>
    <xf numFmtId="1" fontId="3" fillId="0" borderId="28" xfId="0" applyNumberFormat="1" applyFont="1" applyFill="1" applyBorder="1"/>
    <xf numFmtId="1" fontId="3" fillId="0" borderId="37" xfId="0" applyNumberFormat="1" applyFont="1" applyFill="1" applyBorder="1"/>
    <xf numFmtId="1" fontId="3" fillId="0" borderId="11" xfId="0" applyNumberFormat="1" applyFont="1" applyFill="1" applyBorder="1"/>
    <xf numFmtId="1" fontId="10" fillId="0" borderId="0" xfId="0" applyNumberFormat="1" applyFont="1" applyFill="1"/>
    <xf numFmtId="1" fontId="3" fillId="0" borderId="38" xfId="0" applyNumberFormat="1" applyFont="1" applyFill="1" applyBorder="1"/>
    <xf numFmtId="0" fontId="5" fillId="0" borderId="0" xfId="0" applyFont="1" applyFill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0" xfId="0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 applyAlignment="1">
      <alignment horizontal="center"/>
    </xf>
    <xf numFmtId="3" fontId="6" fillId="0" borderId="41" xfId="0" applyNumberFormat="1" applyFont="1" applyFill="1" applyBorder="1"/>
    <xf numFmtId="3" fontId="3" fillId="0" borderId="21" xfId="0" applyNumberFormat="1" applyFont="1" applyFill="1" applyBorder="1"/>
    <xf numFmtId="0" fontId="2" fillId="0" borderId="42" xfId="0" applyFont="1" applyFill="1" applyBorder="1" applyAlignment="1">
      <alignment horizontal="center"/>
    </xf>
    <xf numFmtId="3" fontId="3" fillId="0" borderId="23" xfId="0" applyNumberFormat="1" applyFont="1" applyFill="1" applyBorder="1"/>
    <xf numFmtId="0" fontId="5" fillId="0" borderId="5" xfId="0" applyFont="1" applyFill="1" applyBorder="1"/>
    <xf numFmtId="3" fontId="3" fillId="0" borderId="22" xfId="0" applyNumberFormat="1" applyFont="1" applyFill="1" applyBorder="1" applyAlignment="1">
      <alignment horizontal="center"/>
    </xf>
    <xf numFmtId="0" fontId="2" fillId="0" borderId="42" xfId="0" applyFont="1" applyFill="1" applyBorder="1"/>
    <xf numFmtId="3" fontId="5" fillId="0" borderId="23" xfId="0" applyNumberFormat="1" applyFont="1" applyFill="1" applyBorder="1"/>
    <xf numFmtId="3" fontId="3" fillId="0" borderId="43" xfId="0" applyNumberFormat="1" applyFont="1" applyFill="1" applyBorder="1"/>
    <xf numFmtId="3" fontId="5" fillId="0" borderId="26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6" fillId="0" borderId="20" xfId="0" applyNumberFormat="1" applyFont="1" applyFill="1" applyBorder="1"/>
    <xf numFmtId="3" fontId="5" fillId="0" borderId="0" xfId="0" applyNumberFormat="1" applyFont="1" applyFill="1"/>
    <xf numFmtId="3" fontId="3" fillId="0" borderId="0" xfId="0" applyNumberFormat="1" applyFont="1" applyFill="1" applyBorder="1" applyAlignment="1">
      <alignment horizontal="center" vertical="top"/>
    </xf>
    <xf numFmtId="0" fontId="11" fillId="0" borderId="0" xfId="0" applyFont="1" applyFill="1"/>
    <xf numFmtId="0" fontId="11" fillId="0" borderId="15" xfId="0" applyFont="1" applyFill="1" applyBorder="1"/>
    <xf numFmtId="0" fontId="11" fillId="0" borderId="44" xfId="0" applyFont="1" applyFill="1" applyBorder="1"/>
    <xf numFmtId="0" fontId="6" fillId="0" borderId="5" xfId="0" applyFont="1" applyFill="1" applyBorder="1"/>
    <xf numFmtId="0" fontId="6" fillId="0" borderId="9" xfId="0" applyFont="1" applyFill="1" applyBorder="1"/>
    <xf numFmtId="0" fontId="6" fillId="0" borderId="0" xfId="0" applyFont="1" applyFill="1"/>
    <xf numFmtId="0" fontId="6" fillId="0" borderId="8" xfId="0" applyFont="1" applyFill="1" applyBorder="1" applyAlignment="1">
      <alignment horizontal="center"/>
    </xf>
    <xf numFmtId="0" fontId="11" fillId="0" borderId="4" xfId="0" applyFont="1" applyFill="1" applyBorder="1"/>
    <xf numFmtId="3" fontId="11" fillId="0" borderId="5" xfId="0" applyNumberFormat="1" applyFont="1" applyFill="1" applyBorder="1"/>
    <xf numFmtId="3" fontId="11" fillId="0" borderId="13" xfId="0" applyNumberFormat="1" applyFont="1" applyFill="1" applyBorder="1"/>
    <xf numFmtId="0" fontId="11" fillId="0" borderId="12" xfId="0" applyFont="1" applyFill="1" applyBorder="1"/>
    <xf numFmtId="3" fontId="11" fillId="0" borderId="25" xfId="0" applyNumberFormat="1" applyFont="1" applyFill="1" applyBorder="1"/>
    <xf numFmtId="3" fontId="11" fillId="0" borderId="26" xfId="0" applyNumberFormat="1" applyFont="1" applyFill="1" applyBorder="1"/>
    <xf numFmtId="4" fontId="11" fillId="0" borderId="0" xfId="0" applyNumberFormat="1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/>
    <xf numFmtId="0" fontId="11" fillId="0" borderId="0" xfId="0" applyFont="1" applyFill="1" applyBorder="1"/>
    <xf numFmtId="3" fontId="3" fillId="0" borderId="4" xfId="0" applyNumberFormat="1" applyFont="1" applyFill="1" applyBorder="1" applyAlignment="1">
      <alignment wrapText="1"/>
    </xf>
    <xf numFmtId="0" fontId="11" fillId="0" borderId="45" xfId="0" applyFont="1" applyFill="1" applyBorder="1"/>
    <xf numFmtId="0" fontId="11" fillId="0" borderId="31" xfId="0" applyFont="1" applyFill="1" applyBorder="1"/>
    <xf numFmtId="3" fontId="11" fillId="0" borderId="46" xfId="0" applyNumberFormat="1" applyFont="1" applyFill="1" applyBorder="1"/>
    <xf numFmtId="3" fontId="11" fillId="0" borderId="0" xfId="0" applyNumberFormat="1" applyFont="1" applyFill="1" applyBorder="1"/>
    <xf numFmtId="0" fontId="11" fillId="0" borderId="33" xfId="0" applyFont="1" applyFill="1" applyBorder="1"/>
    <xf numFmtId="0" fontId="11" fillId="0" borderId="34" xfId="0" applyFont="1" applyFill="1" applyBorder="1"/>
    <xf numFmtId="3" fontId="11" fillId="0" borderId="27" xfId="0" applyNumberFormat="1" applyFont="1" applyFill="1" applyBorder="1"/>
    <xf numFmtId="3" fontId="11" fillId="0" borderId="28" xfId="0" applyNumberFormat="1" applyFont="1" applyFill="1" applyBorder="1"/>
    <xf numFmtId="0" fontId="6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40" xfId="0" applyFont="1" applyFill="1" applyBorder="1" applyAlignment="1">
      <alignment horizontal="center"/>
    </xf>
    <xf numFmtId="0" fontId="6" fillId="0" borderId="20" xfId="0" applyFont="1" applyFill="1" applyBorder="1"/>
    <xf numFmtId="3" fontId="2" fillId="0" borderId="21" xfId="0" applyNumberFormat="1" applyFont="1" applyFill="1" applyBorder="1"/>
    <xf numFmtId="0" fontId="2" fillId="0" borderId="22" xfId="0" applyFont="1" applyFill="1" applyBorder="1" applyAlignment="1">
      <alignment horizontal="center"/>
    </xf>
    <xf numFmtId="3" fontId="2" fillId="0" borderId="13" xfId="0" applyNumberFormat="1" applyFont="1" applyFill="1" applyBorder="1"/>
    <xf numFmtId="0" fontId="2" fillId="0" borderId="5" xfId="0" applyFont="1" applyFill="1" applyBorder="1" applyAlignment="1">
      <alignment wrapText="1"/>
    </xf>
    <xf numFmtId="3" fontId="11" fillId="0" borderId="22" xfId="0" applyNumberFormat="1" applyFont="1" applyFill="1" applyBorder="1"/>
    <xf numFmtId="3" fontId="11" fillId="0" borderId="24" xfId="0" applyNumberFormat="1" applyFont="1" applyFill="1" applyBorder="1"/>
    <xf numFmtId="0" fontId="11" fillId="0" borderId="27" xfId="0" applyFont="1" applyFill="1" applyBorder="1" applyAlignment="1">
      <alignment horizontal="center"/>
    </xf>
    <xf numFmtId="0" fontId="6" fillId="0" borderId="34" xfId="0" applyFont="1" applyFill="1" applyBorder="1"/>
    <xf numFmtId="3" fontId="2" fillId="0" borderId="47" xfId="0" applyNumberFormat="1" applyFont="1" applyFill="1" applyBorder="1"/>
    <xf numFmtId="0" fontId="11" fillId="0" borderId="48" xfId="0" applyFont="1" applyFill="1" applyBorder="1"/>
    <xf numFmtId="0" fontId="3" fillId="0" borderId="36" xfId="0" applyFont="1" applyFill="1" applyBorder="1" applyAlignment="1">
      <alignment horizontal="center"/>
    </xf>
    <xf numFmtId="3" fontId="3" fillId="0" borderId="36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50" xfId="0" applyNumberFormat="1" applyFont="1" applyFill="1" applyBorder="1"/>
    <xf numFmtId="3" fontId="2" fillId="0" borderId="25" xfId="0" applyNumberFormat="1" applyFont="1" applyFill="1" applyBorder="1"/>
    <xf numFmtId="4" fontId="2" fillId="0" borderId="5" xfId="0" applyNumberFormat="1" applyFont="1" applyFill="1" applyBorder="1"/>
    <xf numFmtId="3" fontId="3" fillId="0" borderId="23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3" fontId="3" fillId="0" borderId="43" xfId="0" applyNumberFormat="1" applyFont="1" applyFill="1" applyBorder="1" applyAlignment="1">
      <alignment horizontal="right"/>
    </xf>
    <xf numFmtId="3" fontId="2" fillId="0" borderId="26" xfId="0" applyNumberFormat="1" applyFont="1" applyFill="1" applyBorder="1"/>
    <xf numFmtId="1" fontId="5" fillId="0" borderId="15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6" fillId="0" borderId="32" xfId="0" applyFont="1" applyFill="1" applyBorder="1"/>
    <xf numFmtId="3" fontId="2" fillId="0" borderId="52" xfId="0" applyNumberFormat="1" applyFont="1" applyFill="1" applyBorder="1"/>
    <xf numFmtId="3" fontId="3" fillId="0" borderId="51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3" fontId="3" fillId="0" borderId="52" xfId="0" applyNumberFormat="1" applyFont="1" applyFill="1" applyBorder="1"/>
    <xf numFmtId="0" fontId="2" fillId="0" borderId="32" xfId="0" applyFont="1" applyFill="1" applyBorder="1"/>
    <xf numFmtId="0" fontId="2" fillId="0" borderId="53" xfId="0" applyFont="1" applyFill="1" applyBorder="1" applyAlignment="1">
      <alignment horizontal="center"/>
    </xf>
    <xf numFmtId="0" fontId="3" fillId="0" borderId="32" xfId="0" applyFont="1" applyFill="1" applyBorder="1"/>
    <xf numFmtId="3" fontId="3" fillId="0" borderId="54" xfId="0" applyNumberFormat="1" applyFont="1" applyFill="1" applyBorder="1"/>
    <xf numFmtId="3" fontId="2" fillId="0" borderId="7" xfId="0" applyNumberFormat="1" applyFont="1" applyFill="1" applyBorder="1"/>
    <xf numFmtId="3" fontId="3" fillId="0" borderId="13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0" borderId="45" xfId="0" applyFont="1" applyFill="1" applyBorder="1"/>
    <xf numFmtId="0" fontId="6" fillId="0" borderId="45" xfId="0" applyFont="1" applyFill="1" applyBorder="1"/>
    <xf numFmtId="0" fontId="5" fillId="0" borderId="55" xfId="0" applyFont="1" applyFill="1" applyBorder="1" applyAlignment="1"/>
    <xf numFmtId="0" fontId="3" fillId="0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2" xfId="0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0" xfId="0" applyNumberFormat="1" applyFont="1" applyAlignment="1">
      <alignment horizontal="center"/>
    </xf>
    <xf numFmtId="0" fontId="8" fillId="0" borderId="0" xfId="0" applyFont="1"/>
    <xf numFmtId="0" fontId="5" fillId="0" borderId="5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8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13" fillId="0" borderId="0" xfId="0" applyFont="1"/>
    <xf numFmtId="4" fontId="0" fillId="0" borderId="0" xfId="0" applyNumberFormat="1" applyFont="1" applyFill="1"/>
    <xf numFmtId="0" fontId="9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/>
    </xf>
    <xf numFmtId="3" fontId="3" fillId="0" borderId="23" xfId="0" applyNumberFormat="1" applyFont="1" applyFill="1" applyBorder="1" applyAlignment="1">
      <alignment horizontal="center"/>
    </xf>
    <xf numFmtId="3" fontId="3" fillId="0" borderId="43" xfId="0" applyNumberFormat="1" applyFont="1" applyFill="1" applyBorder="1" applyAlignment="1">
      <alignment horizontal="center"/>
    </xf>
    <xf numFmtId="3" fontId="3" fillId="0" borderId="56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3" fontId="2" fillId="0" borderId="32" xfId="0" applyNumberFormat="1" applyFont="1" applyFill="1" applyBorder="1"/>
    <xf numFmtId="3" fontId="6" fillId="0" borderId="13" xfId="0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14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center" shrinkToFit="1"/>
    </xf>
    <xf numFmtId="14" fontId="9" fillId="0" borderId="0" xfId="0" applyNumberFormat="1" applyFont="1" applyFill="1" applyAlignment="1">
      <alignment vertical="center"/>
    </xf>
    <xf numFmtId="0" fontId="3" fillId="0" borderId="53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2" fillId="0" borderId="57" xfId="0" applyFont="1" applyFill="1" applyBorder="1"/>
    <xf numFmtId="0" fontId="2" fillId="0" borderId="58" xfId="0" applyFont="1" applyFill="1" applyBorder="1"/>
    <xf numFmtId="0" fontId="2" fillId="0" borderId="37" xfId="0" applyFont="1" applyFill="1" applyBorder="1"/>
    <xf numFmtId="0" fontId="2" fillId="0" borderId="41" xfId="0" applyFont="1" applyFill="1" applyBorder="1"/>
    <xf numFmtId="0" fontId="2" fillId="0" borderId="3" xfId="0" applyFont="1" applyFill="1" applyBorder="1"/>
    <xf numFmtId="0" fontId="2" fillId="0" borderId="40" xfId="0" applyFont="1" applyFill="1" applyBorder="1"/>
    <xf numFmtId="0" fontId="2" fillId="0" borderId="22" xfId="0" applyFont="1" applyFill="1" applyBorder="1"/>
    <xf numFmtId="1" fontId="3" fillId="0" borderId="46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53" xfId="0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/>
    <xf numFmtId="0" fontId="8" fillId="0" borderId="0" xfId="0" applyFont="1" applyFill="1" applyAlignment="1">
      <alignment horizontal="left"/>
    </xf>
    <xf numFmtId="14" fontId="0" fillId="0" borderId="0" xfId="0" applyNumberFormat="1" applyFont="1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14" fillId="2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28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44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3" fillId="0" borderId="0" xfId="0" applyFont="1" applyFill="1" applyAlignment="1"/>
    <xf numFmtId="0" fontId="11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28" xfId="0" applyFont="1" applyFill="1" applyBorder="1" applyAlignment="1">
      <alignment horizontal="center"/>
    </xf>
    <xf numFmtId="1" fontId="4" fillId="0" borderId="28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/>
    <xf numFmtId="0" fontId="8" fillId="0" borderId="0" xfId="0" applyFont="1" applyAlignment="1"/>
    <xf numFmtId="3" fontId="2" fillId="0" borderId="37" xfId="0" applyNumberFormat="1" applyFont="1" applyFill="1" applyBorder="1" applyAlignment="1"/>
    <xf numFmtId="3" fontId="0" fillId="0" borderId="39" xfId="0" applyNumberFormat="1" applyBorder="1" applyAlignment="1"/>
    <xf numFmtId="3" fontId="2" fillId="0" borderId="3" xfId="0" applyNumberFormat="1" applyFont="1" applyFill="1" applyBorder="1" applyAlignment="1"/>
    <xf numFmtId="3" fontId="0" fillId="0" borderId="23" xfId="0" applyNumberFormat="1" applyBorder="1" applyAlignment="1"/>
    <xf numFmtId="3" fontId="6" fillId="0" borderId="28" xfId="0" applyNumberFormat="1" applyFont="1" applyFill="1" applyBorder="1" applyAlignment="1"/>
    <xf numFmtId="3" fontId="8" fillId="0" borderId="59" xfId="0" applyNumberFormat="1" applyFont="1" applyBorder="1" applyAlignment="1"/>
    <xf numFmtId="0" fontId="2" fillId="0" borderId="0" xfId="0" applyFont="1" applyFill="1" applyAlignment="1">
      <alignment horizontal="center"/>
    </xf>
    <xf numFmtId="0" fontId="8" fillId="0" borderId="28" xfId="0" applyFont="1" applyBorder="1" applyAlignment="1">
      <alignment horizontal="right"/>
    </xf>
    <xf numFmtId="0" fontId="11" fillId="0" borderId="36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0"/>
  <sheetViews>
    <sheetView topLeftCell="A55" zoomScaleNormal="100" workbookViewId="0">
      <selection activeCell="H63" sqref="H63"/>
    </sheetView>
  </sheetViews>
  <sheetFormatPr defaultColWidth="9.140625" defaultRowHeight="12.75" x14ac:dyDescent="0.2"/>
  <cols>
    <col min="1" max="1" width="3.7109375" style="92" customWidth="1"/>
    <col min="2" max="2" width="6.140625" style="154" customWidth="1"/>
    <col min="3" max="3" width="2.140625" style="154" customWidth="1"/>
    <col min="4" max="4" width="7.42578125" style="154" customWidth="1"/>
    <col min="5" max="5" width="48.5703125" style="154" customWidth="1"/>
    <col min="6" max="8" width="14.28515625" style="167" customWidth="1"/>
    <col min="9" max="16384" width="9.140625" style="154"/>
  </cols>
  <sheetData>
    <row r="1" spans="1:13" ht="12.75" customHeight="1" x14ac:dyDescent="0.2">
      <c r="A1" s="58"/>
      <c r="B1" s="314" t="s">
        <v>0</v>
      </c>
      <c r="C1" s="314"/>
      <c r="D1" s="314"/>
      <c r="E1" s="314"/>
      <c r="F1" s="58"/>
      <c r="G1" s="60" t="s">
        <v>1</v>
      </c>
      <c r="I1" s="58"/>
      <c r="J1" s="58"/>
      <c r="K1" s="58"/>
      <c r="L1" s="58"/>
      <c r="M1" s="58"/>
    </row>
    <row r="2" spans="1:13" ht="12.75" customHeight="1" x14ac:dyDescent="0.2">
      <c r="A2" s="58"/>
      <c r="B2" s="314" t="s">
        <v>155</v>
      </c>
      <c r="C2" s="314"/>
      <c r="D2" s="314"/>
      <c r="E2" s="314"/>
      <c r="F2" s="58"/>
      <c r="G2" s="60" t="s">
        <v>163</v>
      </c>
      <c r="H2" s="268">
        <v>1408</v>
      </c>
      <c r="I2" s="58"/>
      <c r="J2" s="58"/>
      <c r="K2" s="58"/>
      <c r="L2" s="58"/>
      <c r="M2" s="58"/>
    </row>
    <row r="3" spans="1:13" ht="6.7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7.25" customHeight="1" x14ac:dyDescent="0.2">
      <c r="A4" s="315" t="s">
        <v>303</v>
      </c>
      <c r="B4" s="315"/>
      <c r="C4" s="315"/>
      <c r="D4" s="315"/>
      <c r="E4" s="315"/>
      <c r="F4" s="315"/>
      <c r="G4" s="315"/>
      <c r="H4" s="315"/>
      <c r="I4" s="58"/>
      <c r="J4" s="58"/>
      <c r="K4" s="58"/>
      <c r="L4" s="58"/>
      <c r="M4" s="58"/>
    </row>
    <row r="5" spans="1:13" ht="9.75" customHeight="1" x14ac:dyDescent="0.2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  <c r="L5" s="58"/>
      <c r="M5" s="58"/>
    </row>
    <row r="6" spans="1:13" ht="40.5" customHeight="1" x14ac:dyDescent="0.2">
      <c r="A6" s="311" t="s">
        <v>346</v>
      </c>
      <c r="B6" s="311"/>
      <c r="C6" s="311"/>
      <c r="D6" s="311"/>
      <c r="E6" s="311"/>
      <c r="F6" s="311"/>
      <c r="G6" s="311"/>
      <c r="H6" s="311"/>
      <c r="I6" s="58"/>
      <c r="J6" s="58"/>
      <c r="K6" s="58"/>
      <c r="L6" s="58"/>
      <c r="M6" s="58"/>
    </row>
    <row r="7" spans="1:13" ht="12.75" customHeight="1" thickBot="1" x14ac:dyDescent="0.25">
      <c r="A7" s="316" t="s">
        <v>152</v>
      </c>
      <c r="B7" s="316"/>
      <c r="C7" s="316"/>
      <c r="D7" s="316"/>
      <c r="E7" s="316"/>
      <c r="F7" s="316"/>
      <c r="G7" s="316"/>
      <c r="H7" s="316"/>
      <c r="I7" s="58"/>
      <c r="J7" s="58"/>
      <c r="K7" s="58"/>
      <c r="L7" s="58"/>
      <c r="M7" s="58"/>
    </row>
    <row r="8" spans="1:13" ht="27" customHeight="1" thickBot="1" x14ac:dyDescent="0.25">
      <c r="A8" s="62" t="s">
        <v>2</v>
      </c>
      <c r="B8" s="155"/>
      <c r="C8" s="325" t="s">
        <v>143</v>
      </c>
      <c r="D8" s="326"/>
      <c r="E8" s="63" t="s">
        <v>4</v>
      </c>
      <c r="F8" s="226" t="s">
        <v>295</v>
      </c>
      <c r="G8" s="226" t="s">
        <v>305</v>
      </c>
      <c r="H8" s="226" t="s">
        <v>306</v>
      </c>
      <c r="I8" s="58"/>
      <c r="J8" s="58"/>
      <c r="K8" s="58"/>
      <c r="L8" s="58"/>
      <c r="M8" s="58"/>
    </row>
    <row r="9" spans="1:13" ht="12" customHeight="1" thickBot="1" x14ac:dyDescent="0.25">
      <c r="A9" s="212"/>
      <c r="B9" s="156"/>
      <c r="C9" s="66"/>
      <c r="D9" s="67" t="s">
        <v>296</v>
      </c>
      <c r="E9" s="68"/>
      <c r="F9" s="64"/>
      <c r="G9" s="64"/>
      <c r="H9" s="65"/>
      <c r="I9" s="58"/>
      <c r="J9" s="58"/>
      <c r="K9" s="58"/>
      <c r="L9" s="58"/>
      <c r="M9" s="58"/>
    </row>
    <row r="10" spans="1:13" ht="10.5" customHeight="1" x14ac:dyDescent="0.2">
      <c r="A10" s="71" t="s">
        <v>314</v>
      </c>
      <c r="B10" s="319" t="s">
        <v>5</v>
      </c>
      <c r="C10" s="320"/>
      <c r="D10" s="320"/>
      <c r="E10" s="321"/>
      <c r="F10" s="69">
        <f>+F11+F19+F25+F31+F36+F44+F53+F58+F60</f>
        <v>24690125</v>
      </c>
      <c r="G10" s="69">
        <f>+G11+G19+G25+G31+G36+G44+G53+G58+G60</f>
        <v>25903945.09</v>
      </c>
      <c r="H10" s="70">
        <f>+H11+H19+H25+H31+H36+H44+H53+H58+H60</f>
        <v>27946530</v>
      </c>
      <c r="I10" s="58"/>
      <c r="J10" s="58"/>
      <c r="K10" s="58"/>
      <c r="L10" s="58"/>
      <c r="M10" s="58"/>
    </row>
    <row r="11" spans="1:13" ht="10.5" customHeight="1" x14ac:dyDescent="0.2">
      <c r="A11" s="71" t="s">
        <v>176</v>
      </c>
      <c r="B11" s="26">
        <v>50</v>
      </c>
      <c r="C11" s="72" t="s">
        <v>6</v>
      </c>
      <c r="D11" s="73"/>
      <c r="E11" s="74"/>
      <c r="F11" s="75">
        <f>SUM(F12:F18)</f>
        <v>2875713</v>
      </c>
      <c r="G11" s="75">
        <f>SUM(G12:G18)</f>
        <v>2747395.63</v>
      </c>
      <c r="H11" s="76">
        <f>SUM(H12:H18)</f>
        <v>2910000</v>
      </c>
      <c r="I11" s="58"/>
      <c r="J11" s="58"/>
      <c r="K11" s="58"/>
      <c r="L11" s="58"/>
      <c r="M11" s="58"/>
    </row>
    <row r="12" spans="1:13" ht="10.5" customHeight="1" x14ac:dyDescent="0.2">
      <c r="A12" s="71" t="s">
        <v>177</v>
      </c>
      <c r="B12" s="16"/>
      <c r="C12" s="27"/>
      <c r="D12" s="10">
        <v>501</v>
      </c>
      <c r="E12" s="77" t="s">
        <v>7</v>
      </c>
      <c r="F12" s="78">
        <v>1932813</v>
      </c>
      <c r="G12" s="201">
        <v>1846130</v>
      </c>
      <c r="H12" s="188">
        <v>1950000</v>
      </c>
      <c r="I12" s="58"/>
      <c r="J12" s="58"/>
      <c r="K12" s="58"/>
      <c r="L12" s="58"/>
      <c r="M12" s="58"/>
    </row>
    <row r="13" spans="1:13" ht="10.5" customHeight="1" x14ac:dyDescent="0.2">
      <c r="A13" s="71" t="s">
        <v>178</v>
      </c>
      <c r="B13" s="16"/>
      <c r="C13" s="27"/>
      <c r="D13" s="32">
        <v>502</v>
      </c>
      <c r="E13" s="79" t="s">
        <v>149</v>
      </c>
      <c r="F13" s="78">
        <v>942900</v>
      </c>
      <c r="G13" s="201">
        <v>901265.63</v>
      </c>
      <c r="H13" s="188">
        <v>960000</v>
      </c>
      <c r="I13" s="58"/>
      <c r="J13" s="58"/>
      <c r="K13" s="58"/>
      <c r="L13" s="58"/>
      <c r="M13" s="58"/>
    </row>
    <row r="14" spans="1:13" ht="10.5" customHeight="1" x14ac:dyDescent="0.2">
      <c r="A14" s="71" t="s">
        <v>179</v>
      </c>
      <c r="B14" s="24"/>
      <c r="C14" s="17"/>
      <c r="D14" s="17">
        <v>503</v>
      </c>
      <c r="E14" s="25" t="s">
        <v>170</v>
      </c>
      <c r="F14" s="75"/>
      <c r="G14" s="201"/>
      <c r="H14" s="188">
        <v>0</v>
      </c>
      <c r="I14" s="58"/>
      <c r="J14" s="58"/>
      <c r="K14" s="58"/>
      <c r="L14" s="58"/>
      <c r="M14" s="58"/>
    </row>
    <row r="15" spans="1:13" ht="10.5" customHeight="1" x14ac:dyDescent="0.2">
      <c r="A15" s="71" t="s">
        <v>180</v>
      </c>
      <c r="B15" s="16"/>
      <c r="C15" s="39"/>
      <c r="D15" s="39">
        <v>504</v>
      </c>
      <c r="E15" s="40" t="s">
        <v>8</v>
      </c>
      <c r="F15" s="78"/>
      <c r="G15" s="201"/>
      <c r="H15" s="188">
        <v>0</v>
      </c>
      <c r="I15" s="58"/>
      <c r="J15" s="58"/>
      <c r="K15" s="58"/>
      <c r="L15" s="58"/>
      <c r="M15" s="58"/>
    </row>
    <row r="16" spans="1:13" ht="10.5" customHeight="1" x14ac:dyDescent="0.2">
      <c r="A16" s="71" t="s">
        <v>181</v>
      </c>
      <c r="B16" s="16"/>
      <c r="C16" s="39"/>
      <c r="D16" s="39">
        <v>506</v>
      </c>
      <c r="E16" s="40" t="s">
        <v>173</v>
      </c>
      <c r="F16" s="78"/>
      <c r="G16" s="201"/>
      <c r="H16" s="188">
        <v>0</v>
      </c>
      <c r="I16" s="58"/>
      <c r="J16" s="58"/>
      <c r="K16" s="58"/>
      <c r="L16" s="58"/>
      <c r="M16" s="58"/>
    </row>
    <row r="17" spans="1:13" ht="10.5" customHeight="1" x14ac:dyDescent="0.2">
      <c r="A17" s="71" t="s">
        <v>182</v>
      </c>
      <c r="B17" s="16"/>
      <c r="C17" s="39"/>
      <c r="D17" s="39">
        <v>507</v>
      </c>
      <c r="E17" s="40" t="s">
        <v>174</v>
      </c>
      <c r="F17" s="78"/>
      <c r="G17" s="201"/>
      <c r="H17" s="188">
        <v>0</v>
      </c>
      <c r="I17" s="58"/>
      <c r="J17" s="58"/>
      <c r="K17" s="58"/>
      <c r="L17" s="58"/>
      <c r="M17" s="58"/>
    </row>
    <row r="18" spans="1:13" ht="10.5" customHeight="1" x14ac:dyDescent="0.2">
      <c r="A18" s="71" t="s">
        <v>183</v>
      </c>
      <c r="B18" s="16"/>
      <c r="C18" s="39"/>
      <c r="D18" s="39">
        <v>508</v>
      </c>
      <c r="E18" s="40" t="s">
        <v>175</v>
      </c>
      <c r="F18" s="78"/>
      <c r="G18" s="201"/>
      <c r="H18" s="188">
        <v>0</v>
      </c>
      <c r="I18" s="58"/>
      <c r="J18" s="58"/>
      <c r="K18" s="58"/>
      <c r="L18" s="58"/>
      <c r="M18" s="58"/>
    </row>
    <row r="19" spans="1:13" ht="10.5" customHeight="1" x14ac:dyDescent="0.2">
      <c r="A19" s="71" t="s">
        <v>184</v>
      </c>
      <c r="B19" s="30">
        <v>51</v>
      </c>
      <c r="C19" s="46" t="s">
        <v>9</v>
      </c>
      <c r="D19" s="46"/>
      <c r="E19" s="46"/>
      <c r="F19" s="50">
        <f>SUM(F20:F24)</f>
        <v>3102162</v>
      </c>
      <c r="G19" s="50">
        <f>SUM(G20:G24)</f>
        <v>2895875.1</v>
      </c>
      <c r="H19" s="51">
        <f>SUM(H20:H24)</f>
        <v>2930970</v>
      </c>
      <c r="I19" s="58"/>
      <c r="J19" s="58"/>
      <c r="K19" s="58"/>
      <c r="L19" s="58"/>
      <c r="M19" s="58"/>
    </row>
    <row r="20" spans="1:13" ht="10.5" customHeight="1" x14ac:dyDescent="0.2">
      <c r="A20" s="71" t="s">
        <v>185</v>
      </c>
      <c r="B20" s="16"/>
      <c r="C20" s="17"/>
      <c r="D20" s="18">
        <v>511</v>
      </c>
      <c r="E20" s="19" t="s">
        <v>142</v>
      </c>
      <c r="F20" s="78">
        <v>1106659</v>
      </c>
      <c r="G20" s="201">
        <v>1170205.53</v>
      </c>
      <c r="H20" s="188">
        <v>1200000</v>
      </c>
      <c r="I20" s="58"/>
      <c r="J20" s="58"/>
      <c r="K20" s="58"/>
      <c r="L20" s="58"/>
      <c r="M20" s="58"/>
    </row>
    <row r="21" spans="1:13" ht="10.5" customHeight="1" x14ac:dyDescent="0.2">
      <c r="A21" s="71" t="s">
        <v>186</v>
      </c>
      <c r="B21" s="16"/>
      <c r="C21" s="17"/>
      <c r="D21" s="20">
        <v>512</v>
      </c>
      <c r="E21" s="21" t="s">
        <v>10</v>
      </c>
      <c r="F21" s="78">
        <v>35155</v>
      </c>
      <c r="G21" s="201">
        <v>36625</v>
      </c>
      <c r="H21" s="188">
        <v>36000</v>
      </c>
      <c r="I21" s="58"/>
      <c r="J21" s="58"/>
      <c r="K21" s="58"/>
      <c r="L21" s="58"/>
      <c r="M21" s="58"/>
    </row>
    <row r="22" spans="1:13" ht="10.5" customHeight="1" x14ac:dyDescent="0.2">
      <c r="A22" s="71" t="s">
        <v>187</v>
      </c>
      <c r="B22" s="22"/>
      <c r="C22" s="17"/>
      <c r="D22" s="17">
        <v>513</v>
      </c>
      <c r="E22" s="25" t="s">
        <v>11</v>
      </c>
      <c r="F22" s="78">
        <v>1438</v>
      </c>
      <c r="G22" s="201"/>
      <c r="H22" s="188">
        <v>10000</v>
      </c>
      <c r="I22" s="58"/>
      <c r="J22" s="58"/>
      <c r="K22" s="58"/>
      <c r="L22" s="58"/>
      <c r="M22" s="58"/>
    </row>
    <row r="23" spans="1:13" ht="10.5" customHeight="1" x14ac:dyDescent="0.2">
      <c r="A23" s="71" t="s">
        <v>188</v>
      </c>
      <c r="B23" s="22"/>
      <c r="C23" s="17"/>
      <c r="D23" s="17">
        <v>516</v>
      </c>
      <c r="E23" s="25" t="s">
        <v>29</v>
      </c>
      <c r="F23" s="78"/>
      <c r="G23" s="201"/>
      <c r="H23" s="188">
        <v>0</v>
      </c>
      <c r="I23" s="58"/>
      <c r="J23" s="58"/>
      <c r="K23" s="58"/>
      <c r="L23" s="58"/>
      <c r="M23" s="58"/>
    </row>
    <row r="24" spans="1:13" ht="10.5" customHeight="1" x14ac:dyDescent="0.2">
      <c r="A24" s="71" t="s">
        <v>189</v>
      </c>
      <c r="B24" s="24"/>
      <c r="C24" s="17"/>
      <c r="D24" s="17">
        <v>518</v>
      </c>
      <c r="E24" s="25" t="s">
        <v>12</v>
      </c>
      <c r="F24" s="201">
        <v>1958910</v>
      </c>
      <c r="G24" s="201">
        <v>1689044.57</v>
      </c>
      <c r="H24" s="188">
        <v>1684970</v>
      </c>
      <c r="I24" s="58"/>
      <c r="J24" s="58"/>
      <c r="K24" s="58"/>
      <c r="L24" s="58"/>
      <c r="M24" s="58"/>
    </row>
    <row r="25" spans="1:13" ht="10.5" customHeight="1" x14ac:dyDescent="0.2">
      <c r="A25" s="71" t="s">
        <v>190</v>
      </c>
      <c r="B25" s="26">
        <v>52</v>
      </c>
      <c r="C25" s="47" t="s">
        <v>13</v>
      </c>
      <c r="D25" s="47"/>
      <c r="E25" s="47"/>
      <c r="F25" s="75">
        <f>SUM(F26:F30)</f>
        <v>17854678</v>
      </c>
      <c r="G25" s="75">
        <f>SUM(G26:G30)</f>
        <v>19496343.859999999</v>
      </c>
      <c r="H25" s="75">
        <f>SUM(H26:H30)</f>
        <v>21275560</v>
      </c>
      <c r="I25" s="58"/>
      <c r="J25" s="58"/>
      <c r="K25" s="58"/>
      <c r="L25" s="58"/>
      <c r="M25" s="58"/>
    </row>
    <row r="26" spans="1:13" ht="10.5" customHeight="1" x14ac:dyDescent="0.2">
      <c r="A26" s="71" t="s">
        <v>191</v>
      </c>
      <c r="B26" s="16"/>
      <c r="C26" s="27"/>
      <c r="D26" s="27">
        <v>521</v>
      </c>
      <c r="E26" s="5" t="s">
        <v>14</v>
      </c>
      <c r="F26" s="78">
        <v>13189962</v>
      </c>
      <c r="G26" s="201">
        <v>14304988</v>
      </c>
      <c r="H26" s="188">
        <v>15621000</v>
      </c>
      <c r="I26" s="58"/>
      <c r="J26" s="58"/>
      <c r="K26" s="58"/>
      <c r="L26" s="58"/>
      <c r="M26" s="58"/>
    </row>
    <row r="27" spans="1:13" ht="10.5" customHeight="1" x14ac:dyDescent="0.2">
      <c r="A27" s="71" t="s">
        <v>192</v>
      </c>
      <c r="B27" s="16"/>
      <c r="C27" s="27"/>
      <c r="D27" s="27">
        <v>524</v>
      </c>
      <c r="E27" s="5" t="s">
        <v>125</v>
      </c>
      <c r="F27" s="78">
        <v>4467767</v>
      </c>
      <c r="G27" s="201">
        <v>4847621.79</v>
      </c>
      <c r="H27" s="188">
        <v>5277140</v>
      </c>
      <c r="I27" s="58"/>
      <c r="J27" s="58"/>
      <c r="K27" s="58"/>
      <c r="L27" s="58"/>
      <c r="M27" s="58"/>
    </row>
    <row r="28" spans="1:13" ht="10.5" customHeight="1" x14ac:dyDescent="0.2">
      <c r="A28" s="71" t="s">
        <v>193</v>
      </c>
      <c r="B28" s="24"/>
      <c r="C28" s="17"/>
      <c r="D28" s="17">
        <v>525</v>
      </c>
      <c r="E28" s="25" t="s">
        <v>171</v>
      </c>
      <c r="F28" s="75"/>
      <c r="G28" s="201">
        <v>59874.31</v>
      </c>
      <c r="H28" s="188">
        <v>65000</v>
      </c>
      <c r="I28" s="58"/>
      <c r="J28" s="58"/>
      <c r="K28" s="58"/>
      <c r="L28" s="58"/>
      <c r="M28" s="58"/>
    </row>
    <row r="29" spans="1:13" ht="10.5" customHeight="1" x14ac:dyDescent="0.2">
      <c r="A29" s="71" t="s">
        <v>194</v>
      </c>
      <c r="B29" s="24"/>
      <c r="C29" s="17"/>
      <c r="D29" s="17">
        <v>527</v>
      </c>
      <c r="E29" s="25" t="s">
        <v>15</v>
      </c>
      <c r="F29" s="75">
        <v>196949</v>
      </c>
      <c r="G29" s="201">
        <v>283859.76</v>
      </c>
      <c r="H29" s="188">
        <v>312420</v>
      </c>
      <c r="I29" s="58"/>
      <c r="J29" s="58"/>
      <c r="K29" s="58"/>
      <c r="L29" s="58"/>
      <c r="M29" s="58"/>
    </row>
    <row r="30" spans="1:13" ht="10.5" customHeight="1" x14ac:dyDescent="0.2">
      <c r="A30" s="71" t="s">
        <v>195</v>
      </c>
      <c r="B30" s="24"/>
      <c r="C30" s="28"/>
      <c r="D30" s="29">
        <v>528</v>
      </c>
      <c r="E30" s="158" t="s">
        <v>124</v>
      </c>
      <c r="F30" s="75"/>
      <c r="G30" s="201"/>
      <c r="H30" s="188">
        <v>0</v>
      </c>
      <c r="I30" s="58"/>
      <c r="J30" s="58"/>
      <c r="K30" s="58"/>
      <c r="L30" s="58"/>
      <c r="M30" s="58"/>
    </row>
    <row r="31" spans="1:13" ht="10.5" customHeight="1" x14ac:dyDescent="0.2">
      <c r="A31" s="71" t="s">
        <v>196</v>
      </c>
      <c r="B31" s="30">
        <v>53</v>
      </c>
      <c r="C31" s="48" t="s">
        <v>16</v>
      </c>
      <c r="D31" s="49"/>
      <c r="E31" s="49"/>
      <c r="F31" s="50">
        <f>SUM(F32:F35)</f>
        <v>525</v>
      </c>
      <c r="G31" s="50">
        <f>SUM(G32:G35)</f>
        <v>500</v>
      </c>
      <c r="H31" s="51">
        <f>SUM(H32:H35)</f>
        <v>0</v>
      </c>
      <c r="I31" s="58"/>
      <c r="J31" s="58"/>
      <c r="K31" s="58"/>
      <c r="L31" s="58"/>
      <c r="M31" s="58"/>
    </row>
    <row r="32" spans="1:13" ht="10.5" customHeight="1" x14ac:dyDescent="0.2">
      <c r="A32" s="71" t="s">
        <v>197</v>
      </c>
      <c r="B32" s="16"/>
      <c r="C32" s="27"/>
      <c r="D32" s="10">
        <v>531</v>
      </c>
      <c r="E32" s="31" t="s">
        <v>17</v>
      </c>
      <c r="F32" s="78">
        <v>525</v>
      </c>
      <c r="G32" s="201">
        <v>500</v>
      </c>
      <c r="H32" s="188">
        <v>0</v>
      </c>
      <c r="I32" s="58"/>
      <c r="J32" s="58"/>
      <c r="K32" s="58"/>
      <c r="L32" s="58"/>
      <c r="M32" s="58"/>
    </row>
    <row r="33" spans="1:13" ht="10.5" customHeight="1" x14ac:dyDescent="0.2">
      <c r="A33" s="71" t="s">
        <v>198</v>
      </c>
      <c r="B33" s="16"/>
      <c r="C33" s="27"/>
      <c r="D33" s="9">
        <v>532</v>
      </c>
      <c r="E33" s="1" t="s">
        <v>18</v>
      </c>
      <c r="F33" s="78"/>
      <c r="G33" s="201"/>
      <c r="H33" s="188">
        <v>0</v>
      </c>
      <c r="I33" s="58"/>
      <c r="J33" s="58"/>
      <c r="K33" s="58"/>
      <c r="L33" s="58"/>
      <c r="M33" s="58"/>
    </row>
    <row r="34" spans="1:13" ht="10.5" customHeight="1" x14ac:dyDescent="0.2">
      <c r="A34" s="71" t="s">
        <v>199</v>
      </c>
      <c r="B34" s="16"/>
      <c r="C34" s="27"/>
      <c r="D34" s="32">
        <v>538</v>
      </c>
      <c r="E34" s="210" t="s">
        <v>172</v>
      </c>
      <c r="F34" s="78"/>
      <c r="G34" s="201"/>
      <c r="H34" s="188">
        <v>0</v>
      </c>
      <c r="I34" s="58"/>
      <c r="J34" s="58"/>
      <c r="K34" s="58"/>
      <c r="L34" s="58"/>
      <c r="M34" s="58"/>
    </row>
    <row r="35" spans="1:13" ht="10.5" customHeight="1" x14ac:dyDescent="0.2">
      <c r="A35" s="71" t="s">
        <v>200</v>
      </c>
      <c r="B35" s="16"/>
      <c r="C35" s="27"/>
      <c r="D35" s="32">
        <v>539</v>
      </c>
      <c r="E35" s="210" t="s">
        <v>269</v>
      </c>
      <c r="F35" s="80"/>
      <c r="G35" s="200"/>
      <c r="H35" s="188">
        <v>0</v>
      </c>
      <c r="I35" s="58"/>
      <c r="J35" s="58"/>
      <c r="K35" s="58"/>
      <c r="L35" s="58"/>
      <c r="M35" s="58"/>
    </row>
    <row r="36" spans="1:13" ht="10.5" customHeight="1" x14ac:dyDescent="0.2">
      <c r="A36" s="71" t="s">
        <v>201</v>
      </c>
      <c r="B36" s="33">
        <v>54</v>
      </c>
      <c r="C36" s="46" t="s">
        <v>19</v>
      </c>
      <c r="D36" s="46"/>
      <c r="E36" s="46"/>
      <c r="F36" s="83">
        <f>SUM(F37:F43)</f>
        <v>131703</v>
      </c>
      <c r="G36" s="83">
        <f>SUM(G37:G43)</f>
        <v>69885.5</v>
      </c>
      <c r="H36" s="84">
        <f>SUM(H37:H43)</f>
        <v>70000</v>
      </c>
      <c r="I36" s="58"/>
      <c r="J36" s="58"/>
      <c r="K36" s="58"/>
      <c r="L36" s="58"/>
      <c r="M36" s="58"/>
    </row>
    <row r="37" spans="1:13" ht="10.5" customHeight="1" x14ac:dyDescent="0.2">
      <c r="A37" s="71" t="s">
        <v>202</v>
      </c>
      <c r="B37" s="34"/>
      <c r="C37" s="27"/>
      <c r="D37" s="17">
        <v>541</v>
      </c>
      <c r="E37" s="25" t="s">
        <v>20</v>
      </c>
      <c r="F37" s="78"/>
      <c r="G37" s="201"/>
      <c r="H37" s="188">
        <v>0</v>
      </c>
      <c r="I37" s="58"/>
      <c r="J37" s="58"/>
      <c r="K37" s="58"/>
      <c r="L37" s="58"/>
      <c r="M37" s="58"/>
    </row>
    <row r="38" spans="1:13" ht="10.5" customHeight="1" x14ac:dyDescent="0.2">
      <c r="A38" s="71" t="s">
        <v>203</v>
      </c>
      <c r="B38" s="34"/>
      <c r="C38" s="27"/>
      <c r="D38" s="17">
        <v>542</v>
      </c>
      <c r="E38" s="25" t="s">
        <v>119</v>
      </c>
      <c r="F38" s="78"/>
      <c r="G38" s="201"/>
      <c r="H38" s="188">
        <v>0</v>
      </c>
      <c r="I38" s="58"/>
      <c r="J38" s="58"/>
      <c r="K38" s="58"/>
      <c r="L38" s="58"/>
      <c r="M38" s="58"/>
    </row>
    <row r="39" spans="1:13" ht="10.5" customHeight="1" x14ac:dyDescent="0.2">
      <c r="A39" s="71" t="s">
        <v>204</v>
      </c>
      <c r="B39" s="35"/>
      <c r="C39" s="17"/>
      <c r="D39" s="17">
        <v>543</v>
      </c>
      <c r="E39" s="25" t="s">
        <v>22</v>
      </c>
      <c r="F39" s="78"/>
      <c r="G39" s="201"/>
      <c r="H39" s="188">
        <v>0</v>
      </c>
      <c r="I39" s="58"/>
      <c r="J39" s="58"/>
      <c r="K39" s="58"/>
      <c r="L39" s="58"/>
      <c r="M39" s="58"/>
    </row>
    <row r="40" spans="1:13" s="94" customFormat="1" ht="10.5" customHeight="1" x14ac:dyDescent="0.2">
      <c r="A40" s="71" t="s">
        <v>205</v>
      </c>
      <c r="B40" s="35"/>
      <c r="C40" s="17"/>
      <c r="D40" s="17">
        <v>544</v>
      </c>
      <c r="E40" s="25" t="s">
        <v>24</v>
      </c>
      <c r="F40" s="50"/>
      <c r="G40" s="201"/>
      <c r="H40" s="188">
        <v>0</v>
      </c>
      <c r="I40" s="159"/>
      <c r="J40" s="159"/>
      <c r="K40" s="159"/>
      <c r="L40" s="159"/>
      <c r="M40" s="159"/>
    </row>
    <row r="41" spans="1:13" ht="10.5" customHeight="1" x14ac:dyDescent="0.2">
      <c r="A41" s="71" t="s">
        <v>206</v>
      </c>
      <c r="B41" s="35"/>
      <c r="C41" s="17"/>
      <c r="D41" s="17">
        <v>547</v>
      </c>
      <c r="E41" s="25" t="s">
        <v>23</v>
      </c>
      <c r="F41" s="78"/>
      <c r="G41" s="201"/>
      <c r="H41" s="188">
        <v>0</v>
      </c>
      <c r="I41" s="58"/>
      <c r="J41" s="58"/>
      <c r="K41" s="58"/>
      <c r="L41" s="58"/>
      <c r="M41" s="58"/>
    </row>
    <row r="42" spans="1:13" s="94" customFormat="1" ht="10.5" customHeight="1" x14ac:dyDescent="0.2">
      <c r="A42" s="71" t="s">
        <v>207</v>
      </c>
      <c r="B42" s="35"/>
      <c r="C42" s="160"/>
      <c r="D42" s="28">
        <v>548</v>
      </c>
      <c r="E42" s="36" t="s">
        <v>102</v>
      </c>
      <c r="F42" s="50"/>
      <c r="G42" s="201">
        <v>4200</v>
      </c>
      <c r="H42" s="188">
        <v>0</v>
      </c>
      <c r="I42" s="159"/>
      <c r="J42" s="159"/>
      <c r="K42" s="159"/>
      <c r="L42" s="159"/>
      <c r="M42" s="159"/>
    </row>
    <row r="43" spans="1:13" s="94" customFormat="1" ht="10.5" customHeight="1" x14ac:dyDescent="0.2">
      <c r="A43" s="71" t="s">
        <v>208</v>
      </c>
      <c r="B43" s="35"/>
      <c r="C43" s="28"/>
      <c r="D43" s="28">
        <v>549</v>
      </c>
      <c r="E43" s="36" t="s">
        <v>268</v>
      </c>
      <c r="F43" s="50">
        <v>131703</v>
      </c>
      <c r="G43" s="201">
        <v>65685.5</v>
      </c>
      <c r="H43" s="188">
        <v>70000</v>
      </c>
      <c r="I43" s="159"/>
      <c r="J43" s="159"/>
      <c r="K43" s="159"/>
      <c r="L43" s="159"/>
      <c r="M43" s="159"/>
    </row>
    <row r="44" spans="1:13" ht="10.5" customHeight="1" x14ac:dyDescent="0.2">
      <c r="A44" s="71" t="s">
        <v>209</v>
      </c>
      <c r="B44" s="30">
        <v>55</v>
      </c>
      <c r="C44" s="46" t="s">
        <v>126</v>
      </c>
      <c r="D44" s="46"/>
      <c r="E44" s="46"/>
      <c r="F44" s="50">
        <f>SUM(F45:F52)</f>
        <v>725344</v>
      </c>
      <c r="G44" s="50">
        <f>SUM(G45:G52)</f>
        <v>693945</v>
      </c>
      <c r="H44" s="51">
        <f>SUM(H45:H52)</f>
        <v>760000</v>
      </c>
      <c r="I44" s="58"/>
      <c r="J44" s="58"/>
      <c r="K44" s="58"/>
      <c r="L44" s="58"/>
      <c r="M44" s="58"/>
    </row>
    <row r="45" spans="1:13" ht="10.5" customHeight="1" x14ac:dyDescent="0.2">
      <c r="A45" s="71" t="s">
        <v>210</v>
      </c>
      <c r="B45" s="22"/>
      <c r="C45" s="17"/>
      <c r="D45" s="17">
        <v>551</v>
      </c>
      <c r="E45" s="25" t="s">
        <v>114</v>
      </c>
      <c r="F45" s="78">
        <v>137090</v>
      </c>
      <c r="G45" s="201">
        <v>150359</v>
      </c>
      <c r="H45" s="188">
        <v>160000</v>
      </c>
      <c r="I45" s="58"/>
      <c r="J45" s="58"/>
      <c r="K45" s="58"/>
      <c r="L45" s="58"/>
      <c r="M45" s="58"/>
    </row>
    <row r="46" spans="1:13" ht="10.5" customHeight="1" x14ac:dyDescent="0.2">
      <c r="A46" s="71" t="s">
        <v>211</v>
      </c>
      <c r="B46" s="35"/>
      <c r="C46" s="17"/>
      <c r="D46" s="17">
        <v>552</v>
      </c>
      <c r="E46" s="25" t="s">
        <v>270</v>
      </c>
      <c r="F46" s="201"/>
      <c r="G46" s="201"/>
      <c r="H46" s="188">
        <v>0</v>
      </c>
      <c r="I46" s="58"/>
      <c r="J46" s="58"/>
      <c r="K46" s="58"/>
      <c r="L46" s="58"/>
      <c r="M46" s="58"/>
    </row>
    <row r="47" spans="1:13" ht="10.5" customHeight="1" x14ac:dyDescent="0.2">
      <c r="A47" s="71" t="s">
        <v>212</v>
      </c>
      <c r="B47" s="34"/>
      <c r="C47" s="17"/>
      <c r="D47" s="17">
        <v>553</v>
      </c>
      <c r="E47" s="25" t="s">
        <v>271</v>
      </c>
      <c r="F47" s="50"/>
      <c r="G47" s="201"/>
      <c r="H47" s="188">
        <v>0</v>
      </c>
    </row>
    <row r="48" spans="1:13" s="94" customFormat="1" ht="10.5" customHeight="1" x14ac:dyDescent="0.2">
      <c r="A48" s="71" t="s">
        <v>213</v>
      </c>
      <c r="B48" s="35"/>
      <c r="C48" s="30"/>
      <c r="D48" s="17">
        <v>554</v>
      </c>
      <c r="E48" s="25" t="s">
        <v>103</v>
      </c>
      <c r="F48" s="50"/>
      <c r="G48" s="201"/>
      <c r="H48" s="188">
        <v>0</v>
      </c>
    </row>
    <row r="49" spans="1:13" ht="10.5" customHeight="1" x14ac:dyDescent="0.2">
      <c r="A49" s="71" t="s">
        <v>214</v>
      </c>
      <c r="B49" s="34"/>
      <c r="C49" s="17"/>
      <c r="D49" s="17">
        <v>555</v>
      </c>
      <c r="E49" s="25" t="s">
        <v>115</v>
      </c>
      <c r="F49" s="50"/>
      <c r="G49" s="201"/>
      <c r="H49" s="188">
        <v>0</v>
      </c>
    </row>
    <row r="50" spans="1:13" ht="10.5" customHeight="1" x14ac:dyDescent="0.2">
      <c r="A50" s="71" t="s">
        <v>215</v>
      </c>
      <c r="B50" s="34"/>
      <c r="C50" s="28"/>
      <c r="D50" s="28">
        <v>556</v>
      </c>
      <c r="E50" s="36" t="s">
        <v>116</v>
      </c>
      <c r="F50" s="50"/>
      <c r="G50" s="201"/>
      <c r="H50" s="188">
        <v>0</v>
      </c>
    </row>
    <row r="51" spans="1:13" s="94" customFormat="1" ht="10.5" customHeight="1" x14ac:dyDescent="0.2">
      <c r="A51" s="71" t="s">
        <v>216</v>
      </c>
      <c r="B51" s="35"/>
      <c r="C51" s="17"/>
      <c r="D51" s="17">
        <v>557</v>
      </c>
      <c r="E51" s="25" t="s">
        <v>272</v>
      </c>
      <c r="F51" s="50"/>
      <c r="G51" s="201"/>
      <c r="H51" s="188">
        <v>0</v>
      </c>
    </row>
    <row r="52" spans="1:13" s="94" customFormat="1" ht="10.5" customHeight="1" x14ac:dyDescent="0.2">
      <c r="A52" s="71" t="s">
        <v>217</v>
      </c>
      <c r="B52" s="35"/>
      <c r="C52" s="17"/>
      <c r="D52" s="17">
        <v>558</v>
      </c>
      <c r="E52" s="25" t="s">
        <v>273</v>
      </c>
      <c r="F52" s="50">
        <v>588254</v>
      </c>
      <c r="G52" s="201">
        <v>543586</v>
      </c>
      <c r="H52" s="188">
        <v>600000</v>
      </c>
    </row>
    <row r="53" spans="1:13" ht="10.5" customHeight="1" x14ac:dyDescent="0.2">
      <c r="A53" s="71" t="s">
        <v>218</v>
      </c>
      <c r="B53" s="30">
        <v>56</v>
      </c>
      <c r="C53" s="46" t="s">
        <v>104</v>
      </c>
      <c r="D53" s="46"/>
      <c r="E53" s="46"/>
      <c r="F53" s="50">
        <f>SUM(F54:F57)</f>
        <v>0</v>
      </c>
      <c r="G53" s="50">
        <f>SUM(G54:G57)</f>
        <v>0</v>
      </c>
      <c r="H53" s="51">
        <f>SUM(H54:H57)</f>
        <v>0</v>
      </c>
      <c r="I53" s="58"/>
      <c r="J53" s="58"/>
      <c r="K53" s="58"/>
      <c r="L53" s="58"/>
      <c r="M53" s="58"/>
    </row>
    <row r="54" spans="1:13" s="94" customFormat="1" ht="10.5" customHeight="1" x14ac:dyDescent="0.2">
      <c r="A54" s="71" t="s">
        <v>219</v>
      </c>
      <c r="B54" s="35"/>
      <c r="C54" s="28"/>
      <c r="D54" s="29">
        <v>562</v>
      </c>
      <c r="E54" s="211" t="s">
        <v>21</v>
      </c>
      <c r="F54" s="50"/>
      <c r="G54" s="201"/>
      <c r="H54" s="188">
        <v>0</v>
      </c>
    </row>
    <row r="55" spans="1:13" s="94" customFormat="1" ht="10.5" customHeight="1" x14ac:dyDescent="0.2">
      <c r="A55" s="71" t="s">
        <v>220</v>
      </c>
      <c r="B55" s="35"/>
      <c r="C55" s="28"/>
      <c r="D55" s="29">
        <v>563</v>
      </c>
      <c r="E55" s="211" t="s">
        <v>101</v>
      </c>
      <c r="F55" s="50"/>
      <c r="G55" s="201"/>
      <c r="H55" s="188">
        <v>0</v>
      </c>
    </row>
    <row r="56" spans="1:13" s="94" customFormat="1" ht="10.5" customHeight="1" x14ac:dyDescent="0.2">
      <c r="A56" s="71" t="s">
        <v>221</v>
      </c>
      <c r="B56" s="35"/>
      <c r="C56" s="160"/>
      <c r="D56" s="29">
        <v>564</v>
      </c>
      <c r="E56" s="211" t="s">
        <v>105</v>
      </c>
      <c r="F56" s="50"/>
      <c r="G56" s="201"/>
      <c r="H56" s="188">
        <v>0</v>
      </c>
    </row>
    <row r="57" spans="1:13" s="94" customFormat="1" ht="10.5" customHeight="1" x14ac:dyDescent="0.2">
      <c r="A57" s="71" t="s">
        <v>222</v>
      </c>
      <c r="B57" s="35"/>
      <c r="C57" s="160"/>
      <c r="D57" s="29">
        <v>569</v>
      </c>
      <c r="E57" s="211" t="s">
        <v>106</v>
      </c>
      <c r="F57" s="50"/>
      <c r="G57" s="201"/>
      <c r="H57" s="188">
        <v>0</v>
      </c>
    </row>
    <row r="58" spans="1:13" ht="10.5" customHeight="1" x14ac:dyDescent="0.2">
      <c r="A58" s="71" t="s">
        <v>223</v>
      </c>
      <c r="B58" s="30">
        <v>57</v>
      </c>
      <c r="C58" s="46" t="s">
        <v>274</v>
      </c>
      <c r="D58" s="46"/>
      <c r="E58" s="46"/>
      <c r="F58" s="50">
        <f>SUM(F59:F59)</f>
        <v>0</v>
      </c>
      <c r="G58" s="50">
        <f>SUM(G59:G59)</f>
        <v>0</v>
      </c>
      <c r="H58" s="51">
        <f>SUM(H59:H59)</f>
        <v>0</v>
      </c>
      <c r="I58" s="58"/>
      <c r="J58" s="58"/>
      <c r="K58" s="58"/>
      <c r="L58" s="58"/>
      <c r="M58" s="58"/>
    </row>
    <row r="59" spans="1:13" ht="10.5" customHeight="1" x14ac:dyDescent="0.2">
      <c r="A59" s="71" t="s">
        <v>224</v>
      </c>
      <c r="B59" s="34"/>
      <c r="C59" s="160"/>
      <c r="D59" s="29">
        <v>572</v>
      </c>
      <c r="E59" s="211" t="s">
        <v>275</v>
      </c>
      <c r="F59" s="50"/>
      <c r="G59" s="201"/>
      <c r="H59" s="188">
        <v>0</v>
      </c>
    </row>
    <row r="60" spans="1:13" ht="10.5" customHeight="1" x14ac:dyDescent="0.2">
      <c r="A60" s="71" t="s">
        <v>225</v>
      </c>
      <c r="B60" s="30">
        <v>59</v>
      </c>
      <c r="C60" s="46" t="s">
        <v>25</v>
      </c>
      <c r="D60" s="48"/>
      <c r="E60" s="48"/>
      <c r="F60" s="50">
        <f>SUM(F61:F62)</f>
        <v>0</v>
      </c>
      <c r="G60" s="50">
        <f>SUM(G61:G62)</f>
        <v>0</v>
      </c>
      <c r="H60" s="51">
        <f>SUM(H61:H62)</f>
        <v>0</v>
      </c>
    </row>
    <row r="61" spans="1:13" ht="10.5" customHeight="1" x14ac:dyDescent="0.2">
      <c r="A61" s="71" t="s">
        <v>226</v>
      </c>
      <c r="B61" s="34"/>
      <c r="C61" s="17"/>
      <c r="D61" s="37">
        <v>591</v>
      </c>
      <c r="E61" s="14" t="s">
        <v>26</v>
      </c>
      <c r="F61" s="78"/>
      <c r="G61" s="201"/>
      <c r="H61" s="188">
        <v>0</v>
      </c>
    </row>
    <row r="62" spans="1:13" ht="10.5" customHeight="1" x14ac:dyDescent="0.2">
      <c r="A62" s="71" t="s">
        <v>227</v>
      </c>
      <c r="B62" s="34"/>
      <c r="C62" s="28"/>
      <c r="D62" s="29">
        <v>595</v>
      </c>
      <c r="E62" s="38" t="s">
        <v>27</v>
      </c>
      <c r="F62" s="78"/>
      <c r="G62" s="201"/>
      <c r="H62" s="188">
        <v>0</v>
      </c>
    </row>
    <row r="63" spans="1:13" ht="10.5" customHeight="1" x14ac:dyDescent="0.2">
      <c r="A63" s="71" t="s">
        <v>228</v>
      </c>
      <c r="B63" s="305" t="s">
        <v>28</v>
      </c>
      <c r="C63" s="306"/>
      <c r="D63" s="306"/>
      <c r="E63" s="307"/>
      <c r="F63" s="75">
        <f>+F64+F70+F80+F86</f>
        <v>24650027</v>
      </c>
      <c r="G63" s="75">
        <f>+G64+G70+G80+G86</f>
        <v>25888000.710000001</v>
      </c>
      <c r="H63" s="76">
        <f>+H64+H70+H80+H86</f>
        <v>27946530</v>
      </c>
    </row>
    <row r="64" spans="1:13" ht="10.5" customHeight="1" x14ac:dyDescent="0.2">
      <c r="A64" s="71" t="s">
        <v>229</v>
      </c>
      <c r="B64" s="30">
        <v>60</v>
      </c>
      <c r="C64" s="46" t="s">
        <v>128</v>
      </c>
      <c r="D64" s="46"/>
      <c r="E64" s="46"/>
      <c r="F64" s="50">
        <f>SUM(F65:F69)</f>
        <v>1787688</v>
      </c>
      <c r="G64" s="50">
        <f>SUM(G65:G69)</f>
        <v>1703640.27</v>
      </c>
      <c r="H64" s="51">
        <f>SUM(H65:H69)</f>
        <v>1700000</v>
      </c>
    </row>
    <row r="65" spans="1:8" ht="10.5" customHeight="1" x14ac:dyDescent="0.2">
      <c r="A65" s="71" t="s">
        <v>230</v>
      </c>
      <c r="B65" s="34"/>
      <c r="C65" s="27"/>
      <c r="D65" s="17">
        <v>601</v>
      </c>
      <c r="E65" s="25" t="s">
        <v>117</v>
      </c>
      <c r="F65" s="78"/>
      <c r="G65" s="201"/>
      <c r="H65" s="188">
        <v>0</v>
      </c>
    </row>
    <row r="66" spans="1:8" ht="10.5" customHeight="1" x14ac:dyDescent="0.2">
      <c r="A66" s="71" t="s">
        <v>231</v>
      </c>
      <c r="B66" s="34"/>
      <c r="C66" s="27"/>
      <c r="D66" s="17">
        <v>602</v>
      </c>
      <c r="E66" s="25" t="s">
        <v>118</v>
      </c>
      <c r="F66" s="78">
        <v>1787688</v>
      </c>
      <c r="G66" s="201">
        <v>1703640.27</v>
      </c>
      <c r="H66" s="188">
        <v>1700000</v>
      </c>
    </row>
    <row r="67" spans="1:8" s="94" customFormat="1" ht="10.5" customHeight="1" x14ac:dyDescent="0.2">
      <c r="A67" s="71" t="s">
        <v>232</v>
      </c>
      <c r="B67" s="35"/>
      <c r="C67" s="160"/>
      <c r="D67" s="28">
        <v>603</v>
      </c>
      <c r="E67" s="36" t="s">
        <v>107</v>
      </c>
      <c r="F67" s="50"/>
      <c r="G67" s="201"/>
      <c r="H67" s="188">
        <v>0</v>
      </c>
    </row>
    <row r="68" spans="1:8" s="94" customFormat="1" ht="10.5" customHeight="1" x14ac:dyDescent="0.2">
      <c r="A68" s="71" t="s">
        <v>233</v>
      </c>
      <c r="B68" s="35"/>
      <c r="C68" s="160"/>
      <c r="D68" s="28">
        <v>604</v>
      </c>
      <c r="E68" s="36" t="s">
        <v>127</v>
      </c>
      <c r="F68" s="50"/>
      <c r="G68" s="201"/>
      <c r="H68" s="188">
        <v>0</v>
      </c>
    </row>
    <row r="69" spans="1:8" ht="10.5" customHeight="1" x14ac:dyDescent="0.2">
      <c r="A69" s="71" t="s">
        <v>234</v>
      </c>
      <c r="B69" s="34"/>
      <c r="C69" s="39"/>
      <c r="D69" s="28">
        <v>609</v>
      </c>
      <c r="E69" s="36" t="s">
        <v>122</v>
      </c>
      <c r="F69" s="50"/>
      <c r="G69" s="201"/>
      <c r="H69" s="188">
        <v>0</v>
      </c>
    </row>
    <row r="70" spans="1:8" ht="10.5" customHeight="1" x14ac:dyDescent="0.2">
      <c r="A70" s="71" t="s">
        <v>235</v>
      </c>
      <c r="B70" s="30">
        <v>64</v>
      </c>
      <c r="C70" s="46" t="s">
        <v>151</v>
      </c>
      <c r="D70" s="46"/>
      <c r="E70" s="46"/>
      <c r="F70" s="50">
        <f>SUM(F71:F79)</f>
        <v>305245</v>
      </c>
      <c r="G70" s="50">
        <f>SUM(G71:G79)</f>
        <v>105600</v>
      </c>
      <c r="H70" s="51">
        <f>SUM(H71:H79)</f>
        <v>200000</v>
      </c>
    </row>
    <row r="71" spans="1:8" ht="10.5" customHeight="1" x14ac:dyDescent="0.2">
      <c r="A71" s="71" t="s">
        <v>236</v>
      </c>
      <c r="B71" s="34"/>
      <c r="C71" s="27"/>
      <c r="D71" s="17">
        <v>641</v>
      </c>
      <c r="E71" s="25" t="s">
        <v>20</v>
      </c>
      <c r="F71" s="78"/>
      <c r="G71" s="201"/>
      <c r="H71" s="188">
        <v>0</v>
      </c>
    </row>
    <row r="72" spans="1:8" ht="10.5" customHeight="1" x14ac:dyDescent="0.2">
      <c r="A72" s="71" t="s">
        <v>237</v>
      </c>
      <c r="B72" s="34"/>
      <c r="C72" s="27"/>
      <c r="D72" s="17">
        <v>642</v>
      </c>
      <c r="E72" s="25" t="s">
        <v>119</v>
      </c>
      <c r="F72" s="78"/>
      <c r="G72" s="201"/>
      <c r="H72" s="188">
        <v>0</v>
      </c>
    </row>
    <row r="73" spans="1:8" ht="10.5" customHeight="1" x14ac:dyDescent="0.2">
      <c r="A73" s="71" t="s">
        <v>238</v>
      </c>
      <c r="B73" s="34"/>
      <c r="C73" s="27"/>
      <c r="D73" s="17">
        <v>643</v>
      </c>
      <c r="E73" s="25" t="s">
        <v>265</v>
      </c>
      <c r="F73" s="78"/>
      <c r="G73" s="201"/>
      <c r="H73" s="188">
        <v>0</v>
      </c>
    </row>
    <row r="74" spans="1:8" ht="10.5" customHeight="1" x14ac:dyDescent="0.2">
      <c r="A74" s="71" t="s">
        <v>239</v>
      </c>
      <c r="B74" s="34"/>
      <c r="C74" s="27"/>
      <c r="D74" s="37">
        <v>644</v>
      </c>
      <c r="E74" s="25" t="s">
        <v>123</v>
      </c>
      <c r="F74" s="50">
        <v>278336</v>
      </c>
      <c r="G74" s="201"/>
      <c r="H74" s="188">
        <v>0</v>
      </c>
    </row>
    <row r="75" spans="1:8" ht="10.5" customHeight="1" x14ac:dyDescent="0.2">
      <c r="A75" s="71" t="s">
        <v>240</v>
      </c>
      <c r="B75" s="34"/>
      <c r="C75" s="27"/>
      <c r="D75" s="37">
        <v>645</v>
      </c>
      <c r="E75" s="210" t="s">
        <v>108</v>
      </c>
      <c r="F75" s="50"/>
      <c r="G75" s="201"/>
      <c r="H75" s="188">
        <v>0</v>
      </c>
    </row>
    <row r="76" spans="1:8" ht="10.5" customHeight="1" x14ac:dyDescent="0.2">
      <c r="A76" s="71" t="s">
        <v>241</v>
      </c>
      <c r="B76" s="34"/>
      <c r="C76" s="27"/>
      <c r="D76" s="37">
        <v>646</v>
      </c>
      <c r="E76" s="210" t="s">
        <v>150</v>
      </c>
      <c r="F76" s="50">
        <v>20000</v>
      </c>
      <c r="G76" s="201">
        <v>4200</v>
      </c>
      <c r="H76" s="188">
        <v>0</v>
      </c>
    </row>
    <row r="77" spans="1:8" ht="10.5" customHeight="1" x14ac:dyDescent="0.2">
      <c r="A77" s="71" t="s">
        <v>242</v>
      </c>
      <c r="B77" s="34"/>
      <c r="C77" s="27"/>
      <c r="D77" s="37">
        <v>647</v>
      </c>
      <c r="E77" s="210" t="s">
        <v>109</v>
      </c>
      <c r="F77" s="50"/>
      <c r="G77" s="201"/>
      <c r="H77" s="188">
        <v>0</v>
      </c>
    </row>
    <row r="78" spans="1:8" ht="10.5" customHeight="1" x14ac:dyDescent="0.2">
      <c r="A78" s="71" t="s">
        <v>243</v>
      </c>
      <c r="B78" s="34"/>
      <c r="C78" s="27"/>
      <c r="D78" s="37">
        <v>648</v>
      </c>
      <c r="E78" s="210" t="s">
        <v>120</v>
      </c>
      <c r="F78" s="78"/>
      <c r="G78" s="201">
        <v>98000</v>
      </c>
      <c r="H78" s="188">
        <v>0</v>
      </c>
    </row>
    <row r="79" spans="1:8" ht="10.5" customHeight="1" x14ac:dyDescent="0.2">
      <c r="A79" s="71" t="s">
        <v>244</v>
      </c>
      <c r="B79" s="34"/>
      <c r="C79" s="39"/>
      <c r="D79" s="29">
        <v>649</v>
      </c>
      <c r="E79" s="211" t="s">
        <v>121</v>
      </c>
      <c r="F79" s="78">
        <v>6909</v>
      </c>
      <c r="G79" s="201">
        <v>3400</v>
      </c>
      <c r="H79" s="188">
        <v>200000</v>
      </c>
    </row>
    <row r="80" spans="1:8" ht="10.5" customHeight="1" x14ac:dyDescent="0.2">
      <c r="A80" s="71" t="s">
        <v>245</v>
      </c>
      <c r="B80" s="30">
        <v>66</v>
      </c>
      <c r="C80" s="46" t="s">
        <v>110</v>
      </c>
      <c r="D80" s="46"/>
      <c r="E80" s="46"/>
      <c r="F80" s="50">
        <f>SUM(F81:F85)</f>
        <v>1520</v>
      </c>
      <c r="G80" s="50">
        <f>SUM(G81:G85)</f>
        <v>876.44</v>
      </c>
      <c r="H80" s="51">
        <f>SUM(H81:H85)</f>
        <v>1000</v>
      </c>
    </row>
    <row r="81" spans="1:13" ht="10.5" customHeight="1" x14ac:dyDescent="0.2">
      <c r="A81" s="71" t="s">
        <v>246</v>
      </c>
      <c r="B81" s="34"/>
      <c r="C81" s="39"/>
      <c r="D81" s="29">
        <v>662</v>
      </c>
      <c r="E81" s="211" t="s">
        <v>21</v>
      </c>
      <c r="F81" s="201">
        <v>1520</v>
      </c>
      <c r="G81" s="201">
        <v>876.44</v>
      </c>
      <c r="H81" s="188">
        <v>1000</v>
      </c>
    </row>
    <row r="82" spans="1:13" ht="10.5" customHeight="1" x14ac:dyDescent="0.2">
      <c r="A82" s="71" t="s">
        <v>247</v>
      </c>
      <c r="B82" s="34"/>
      <c r="C82" s="39"/>
      <c r="D82" s="29">
        <v>663</v>
      </c>
      <c r="E82" s="211" t="s">
        <v>111</v>
      </c>
      <c r="F82" s="50"/>
      <c r="G82" s="201"/>
      <c r="H82" s="188">
        <v>0</v>
      </c>
    </row>
    <row r="83" spans="1:13" ht="10.5" customHeight="1" x14ac:dyDescent="0.2">
      <c r="A83" s="71" t="s">
        <v>248</v>
      </c>
      <c r="B83" s="34"/>
      <c r="C83" s="39"/>
      <c r="D83" s="29">
        <v>664</v>
      </c>
      <c r="E83" s="211" t="s">
        <v>112</v>
      </c>
      <c r="F83" s="50"/>
      <c r="G83" s="201"/>
      <c r="H83" s="188">
        <v>0</v>
      </c>
    </row>
    <row r="84" spans="1:13" ht="10.5" customHeight="1" x14ac:dyDescent="0.2">
      <c r="A84" s="71" t="s">
        <v>249</v>
      </c>
      <c r="B84" s="34"/>
      <c r="C84" s="39"/>
      <c r="D84" s="29">
        <v>665</v>
      </c>
      <c r="E84" s="211" t="s">
        <v>266</v>
      </c>
      <c r="F84" s="50"/>
      <c r="G84" s="201"/>
      <c r="H84" s="188">
        <v>0</v>
      </c>
    </row>
    <row r="85" spans="1:13" ht="10.5" customHeight="1" x14ac:dyDescent="0.2">
      <c r="A85" s="71" t="s">
        <v>250</v>
      </c>
      <c r="B85" s="34"/>
      <c r="C85" s="39"/>
      <c r="D85" s="29">
        <v>669</v>
      </c>
      <c r="E85" s="211" t="s">
        <v>113</v>
      </c>
      <c r="F85" s="50"/>
      <c r="G85" s="201"/>
      <c r="H85" s="188">
        <v>0</v>
      </c>
    </row>
    <row r="86" spans="1:13" ht="10.5" customHeight="1" x14ac:dyDescent="0.2">
      <c r="A86" s="71" t="s">
        <v>251</v>
      </c>
      <c r="B86" s="30">
        <v>67</v>
      </c>
      <c r="C86" s="308" t="s">
        <v>267</v>
      </c>
      <c r="D86" s="309"/>
      <c r="E86" s="310"/>
      <c r="F86" s="50">
        <f>SUM(F87:F87)</f>
        <v>22555574</v>
      </c>
      <c r="G86" s="50">
        <f>SUM(G87:G87)</f>
        <v>24077884</v>
      </c>
      <c r="H86" s="51">
        <f>SUM(H87:H87)</f>
        <v>26045530</v>
      </c>
    </row>
    <row r="87" spans="1:13" ht="10.5" customHeight="1" x14ac:dyDescent="0.2">
      <c r="A87" s="71" t="s">
        <v>252</v>
      </c>
      <c r="B87" s="34"/>
      <c r="C87" s="39"/>
      <c r="D87" s="29">
        <v>672</v>
      </c>
      <c r="E87" s="211" t="s">
        <v>276</v>
      </c>
      <c r="F87" s="50">
        <v>22555574</v>
      </c>
      <c r="G87" s="201">
        <v>24077884</v>
      </c>
      <c r="H87" s="188">
        <v>26045530</v>
      </c>
    </row>
    <row r="88" spans="1:13" ht="10.5" customHeight="1" thickBot="1" x14ac:dyDescent="0.25">
      <c r="A88" s="71" t="s">
        <v>253</v>
      </c>
      <c r="B88" s="41" t="s">
        <v>286</v>
      </c>
      <c r="C88" s="42"/>
      <c r="D88" s="42"/>
      <c r="E88" s="43"/>
      <c r="F88" s="86">
        <f>+F63-F10</f>
        <v>-40098</v>
      </c>
      <c r="G88" s="86">
        <f>+G63-G10</f>
        <v>-15944.379999998957</v>
      </c>
      <c r="H88" s="87">
        <f>+H63-H10</f>
        <v>0</v>
      </c>
    </row>
    <row r="89" spans="1:13" ht="9.75" customHeight="1" x14ac:dyDescent="0.2">
      <c r="A89" s="16"/>
      <c r="B89" s="88"/>
      <c r="C89" s="88"/>
      <c r="D89" s="88"/>
      <c r="E89" s="34"/>
      <c r="F89" s="53"/>
      <c r="G89" s="53"/>
      <c r="H89" s="53"/>
    </row>
    <row r="90" spans="1:13" ht="12.75" customHeight="1" x14ac:dyDescent="0.2">
      <c r="A90" s="58"/>
      <c r="B90" s="314" t="s">
        <v>0</v>
      </c>
      <c r="C90" s="314"/>
      <c r="D90" s="314"/>
      <c r="E90" s="314"/>
      <c r="F90" s="58"/>
      <c r="G90" s="266" t="s">
        <v>1</v>
      </c>
      <c r="H90" s="92"/>
      <c r="I90" s="58"/>
      <c r="J90" s="58"/>
      <c r="K90" s="58"/>
      <c r="L90" s="58"/>
      <c r="M90" s="58"/>
    </row>
    <row r="91" spans="1:13" ht="12.75" customHeight="1" x14ac:dyDescent="0.2">
      <c r="A91" s="58"/>
      <c r="B91" s="314" t="s">
        <v>155</v>
      </c>
      <c r="C91" s="314"/>
      <c r="D91" s="314"/>
      <c r="E91" s="314"/>
      <c r="F91" s="58"/>
      <c r="G91" s="266" t="s">
        <v>163</v>
      </c>
      <c r="H91" s="269">
        <f>H2</f>
        <v>1408</v>
      </c>
      <c r="I91" s="58"/>
      <c r="J91" s="58"/>
      <c r="K91" s="58"/>
      <c r="L91" s="58"/>
      <c r="M91" s="58"/>
    </row>
    <row r="92" spans="1:13" ht="6.75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13" ht="12.75" customHeight="1" x14ac:dyDescent="0.2">
      <c r="A93" s="315" t="s">
        <v>303</v>
      </c>
      <c r="B93" s="315"/>
      <c r="C93" s="315"/>
      <c r="D93" s="315"/>
      <c r="E93" s="315"/>
      <c r="F93" s="315"/>
      <c r="G93" s="315"/>
      <c r="H93" s="315"/>
      <c r="I93" s="58"/>
      <c r="J93" s="58"/>
      <c r="K93" s="58"/>
      <c r="L93" s="58"/>
      <c r="M93" s="58"/>
    </row>
    <row r="94" spans="1:13" ht="12.75" customHeight="1" x14ac:dyDescent="0.2">
      <c r="A94" s="317"/>
      <c r="B94" s="317"/>
      <c r="C94" s="317"/>
      <c r="D94" s="317"/>
      <c r="E94" s="317"/>
      <c r="F94" s="317"/>
      <c r="G94" s="317"/>
      <c r="H94" s="317"/>
      <c r="I94" s="58"/>
      <c r="J94" s="58"/>
      <c r="K94" s="58"/>
      <c r="L94" s="58"/>
      <c r="M94" s="58"/>
    </row>
    <row r="95" spans="1:13" ht="39" customHeight="1" x14ac:dyDescent="0.2">
      <c r="A95" s="311" t="str">
        <f>A6</f>
        <v>Gymnázium, Turnov, Jana Palacha 804, příspěvková organizace</v>
      </c>
      <c r="B95" s="311"/>
      <c r="C95" s="311"/>
      <c r="D95" s="311"/>
      <c r="E95" s="311"/>
      <c r="F95" s="311"/>
      <c r="G95" s="311"/>
      <c r="H95" s="311"/>
      <c r="I95" s="58"/>
      <c r="J95" s="58"/>
      <c r="K95" s="58"/>
      <c r="L95" s="58"/>
      <c r="M95" s="58"/>
    </row>
    <row r="96" spans="1:13" ht="12.75" customHeight="1" thickBot="1" x14ac:dyDescent="0.25">
      <c r="A96" s="318"/>
      <c r="B96" s="318"/>
      <c r="C96" s="318"/>
      <c r="D96" s="318"/>
      <c r="E96" s="318"/>
      <c r="F96" s="318"/>
      <c r="G96" s="318"/>
      <c r="H96" s="318"/>
      <c r="I96" s="58"/>
      <c r="J96" s="58"/>
      <c r="K96" s="58"/>
      <c r="L96" s="58"/>
      <c r="M96" s="58"/>
    </row>
    <row r="97" spans="1:8" ht="12.75" customHeight="1" thickBot="1" x14ac:dyDescent="0.25">
      <c r="A97" s="195"/>
      <c r="B97" s="196"/>
      <c r="C97" s="196"/>
      <c r="D97" s="196"/>
      <c r="E97" s="196"/>
      <c r="F97" s="197"/>
      <c r="G97" s="197"/>
      <c r="H97" s="198"/>
    </row>
    <row r="98" spans="1:8" ht="12.75" customHeight="1" thickBot="1" x14ac:dyDescent="0.25">
      <c r="A98" s="213" t="s">
        <v>2</v>
      </c>
      <c r="B98" s="155"/>
      <c r="C98" s="63" t="s">
        <v>3</v>
      </c>
      <c r="D98" s="63"/>
      <c r="E98" s="63" t="s">
        <v>4</v>
      </c>
      <c r="F98" s="209">
        <v>2016</v>
      </c>
      <c r="G98" s="209">
        <v>2017</v>
      </c>
      <c r="H98" s="199">
        <v>2018</v>
      </c>
    </row>
    <row r="99" spans="1:8" ht="10.5" customHeight="1" x14ac:dyDescent="0.2">
      <c r="A99" s="71" t="s">
        <v>254</v>
      </c>
      <c r="B99" s="319" t="s">
        <v>41</v>
      </c>
      <c r="C99" s="320"/>
      <c r="D99" s="320"/>
      <c r="E99" s="321"/>
      <c r="F99" s="90"/>
      <c r="G99" s="90"/>
      <c r="H99" s="91"/>
    </row>
    <row r="100" spans="1:8" ht="10.5" customHeight="1" x14ac:dyDescent="0.2">
      <c r="A100" s="71" t="s">
        <v>255</v>
      </c>
      <c r="B100" s="2" t="s">
        <v>30</v>
      </c>
      <c r="C100" s="3"/>
      <c r="D100" s="3"/>
      <c r="E100" s="4"/>
      <c r="F100" s="50">
        <f>SUM(F101:F104)</f>
        <v>0</v>
      </c>
      <c r="G100" s="50">
        <f>SUM(G101:G104)</f>
        <v>0</v>
      </c>
      <c r="H100" s="51">
        <f>SUM(H101:H104)</f>
        <v>0</v>
      </c>
    </row>
    <row r="101" spans="1:8" ht="10.5" customHeight="1" x14ac:dyDescent="0.2">
      <c r="A101" s="71" t="s">
        <v>256</v>
      </c>
      <c r="B101" s="6" t="s">
        <v>31</v>
      </c>
      <c r="C101" s="322" t="s">
        <v>32</v>
      </c>
      <c r="D101" s="323"/>
      <c r="E101" s="324"/>
      <c r="F101" s="200"/>
      <c r="G101" s="201"/>
      <c r="H101" s="188"/>
    </row>
    <row r="102" spans="1:8" ht="10.5" customHeight="1" x14ac:dyDescent="0.2">
      <c r="A102" s="71" t="s">
        <v>257</v>
      </c>
      <c r="B102" s="9"/>
      <c r="C102" s="7" t="s">
        <v>33</v>
      </c>
      <c r="D102" s="8"/>
      <c r="E102" s="161"/>
      <c r="F102" s="200"/>
      <c r="G102" s="201"/>
      <c r="H102" s="188"/>
    </row>
    <row r="103" spans="1:8" ht="10.5" customHeight="1" x14ac:dyDescent="0.2">
      <c r="A103" s="71" t="s">
        <v>258</v>
      </c>
      <c r="B103" s="9"/>
      <c r="C103" s="7" t="s">
        <v>34</v>
      </c>
      <c r="D103" s="8"/>
      <c r="E103" s="161"/>
      <c r="F103" s="200"/>
      <c r="G103" s="201"/>
      <c r="H103" s="188"/>
    </row>
    <row r="104" spans="1:8" ht="10.5" customHeight="1" x14ac:dyDescent="0.2">
      <c r="A104" s="71" t="s">
        <v>259</v>
      </c>
      <c r="B104" s="10"/>
      <c r="C104" s="7" t="s">
        <v>35</v>
      </c>
      <c r="D104" s="8"/>
      <c r="E104" s="161"/>
      <c r="F104" s="201"/>
      <c r="G104" s="201"/>
      <c r="H104" s="202"/>
    </row>
    <row r="105" spans="1:8" ht="10.5" customHeight="1" x14ac:dyDescent="0.2">
      <c r="A105" s="71" t="s">
        <v>260</v>
      </c>
      <c r="B105" s="11" t="s">
        <v>331</v>
      </c>
      <c r="C105" s="12"/>
      <c r="D105" s="12"/>
      <c r="E105" s="13"/>
      <c r="F105" s="50">
        <f>SUM(F106:F110)</f>
        <v>0</v>
      </c>
      <c r="G105" s="50">
        <f>SUM(G106:G110)</f>
        <v>0</v>
      </c>
      <c r="H105" s="51">
        <f>SUM(H106:H110)</f>
        <v>0</v>
      </c>
    </row>
    <row r="106" spans="1:8" ht="10.5" customHeight="1" x14ac:dyDescent="0.2">
      <c r="A106" s="71" t="s">
        <v>261</v>
      </c>
      <c r="B106" s="6" t="s">
        <v>36</v>
      </c>
      <c r="C106" s="14" t="s">
        <v>162</v>
      </c>
      <c r="D106" s="15"/>
      <c r="E106" s="161"/>
      <c r="F106" s="162"/>
      <c r="G106" s="162"/>
      <c r="H106" s="163"/>
    </row>
    <row r="107" spans="1:8" ht="10.5" customHeight="1" x14ac:dyDescent="0.2">
      <c r="A107" s="71" t="s">
        <v>262</v>
      </c>
      <c r="B107" s="9"/>
      <c r="C107" s="14" t="s">
        <v>37</v>
      </c>
      <c r="D107" s="15"/>
      <c r="E107" s="161"/>
      <c r="F107" s="162"/>
      <c r="G107" s="162"/>
      <c r="H107" s="163"/>
    </row>
    <row r="108" spans="1:8" ht="10.5" customHeight="1" x14ac:dyDescent="0.2">
      <c r="A108" s="71" t="s">
        <v>263</v>
      </c>
      <c r="B108" s="9"/>
      <c r="C108" s="14" t="s">
        <v>38</v>
      </c>
      <c r="D108" s="15"/>
      <c r="E108" s="161"/>
      <c r="F108" s="162"/>
      <c r="G108" s="162"/>
      <c r="H108" s="163"/>
    </row>
    <row r="109" spans="1:8" ht="10.5" customHeight="1" x14ac:dyDescent="0.2">
      <c r="A109" s="71" t="s">
        <v>264</v>
      </c>
      <c r="B109" s="9"/>
      <c r="C109" s="14"/>
      <c r="D109" s="15"/>
      <c r="E109" s="161"/>
      <c r="F109" s="162"/>
      <c r="G109" s="162"/>
      <c r="H109" s="163"/>
    </row>
    <row r="110" spans="1:8" ht="10.5" customHeight="1" x14ac:dyDescent="0.2">
      <c r="A110" s="71" t="s">
        <v>277</v>
      </c>
      <c r="B110" s="9"/>
      <c r="C110" s="14"/>
      <c r="D110" s="15"/>
      <c r="E110" s="161"/>
      <c r="F110" s="162"/>
      <c r="G110" s="162"/>
      <c r="H110" s="163"/>
    </row>
    <row r="111" spans="1:8" ht="10.5" customHeight="1" x14ac:dyDescent="0.2">
      <c r="A111" s="71" t="s">
        <v>278</v>
      </c>
      <c r="B111" s="2" t="s">
        <v>39</v>
      </c>
      <c r="C111" s="3"/>
      <c r="D111" s="3"/>
      <c r="E111" s="161"/>
      <c r="F111" s="204"/>
      <c r="G111" s="204">
        <v>39.237000000000002</v>
      </c>
      <c r="H111" s="188">
        <v>39.515000000000001</v>
      </c>
    </row>
    <row r="112" spans="1:8" ht="10.5" customHeight="1" thickBot="1" x14ac:dyDescent="0.25">
      <c r="A112" s="85" t="s">
        <v>279</v>
      </c>
      <c r="B112" s="41" t="s">
        <v>40</v>
      </c>
      <c r="C112" s="42"/>
      <c r="D112" s="42"/>
      <c r="E112" s="164"/>
      <c r="F112" s="203"/>
      <c r="G112" s="203">
        <v>30137</v>
      </c>
      <c r="H112" s="208">
        <v>33001</v>
      </c>
    </row>
    <row r="113" spans="1:8" ht="9.75" customHeight="1" x14ac:dyDescent="0.2"/>
    <row r="114" spans="1:8" ht="14.25" customHeight="1" x14ac:dyDescent="0.2"/>
    <row r="115" spans="1:8" ht="15" customHeight="1" x14ac:dyDescent="0.2">
      <c r="A115" s="312" t="s">
        <v>164</v>
      </c>
      <c r="B115" s="313"/>
      <c r="C115" s="313"/>
      <c r="D115" s="313"/>
      <c r="E115" s="269" t="s">
        <v>347</v>
      </c>
      <c r="F115" s="280" t="s">
        <v>169</v>
      </c>
      <c r="G115" s="304">
        <v>43167</v>
      </c>
      <c r="H115" s="281" t="s">
        <v>65</v>
      </c>
    </row>
    <row r="116" spans="1:8" ht="15" customHeight="1" x14ac:dyDescent="0.2">
      <c r="A116" s="279"/>
      <c r="B116" s="279"/>
      <c r="C116" s="279"/>
      <c r="D116" s="279"/>
      <c r="E116" s="94"/>
      <c r="F116" s="279"/>
      <c r="G116" s="279"/>
      <c r="H116" s="279"/>
    </row>
    <row r="117" spans="1:8" ht="15" customHeight="1" x14ac:dyDescent="0.2">
      <c r="A117" s="312" t="s">
        <v>168</v>
      </c>
      <c r="B117" s="312"/>
      <c r="C117" s="313"/>
      <c r="D117" s="313"/>
      <c r="E117" s="302" t="s">
        <v>348</v>
      </c>
      <c r="F117" s="280" t="s">
        <v>169</v>
      </c>
      <c r="G117" s="304">
        <v>43167</v>
      </c>
      <c r="H117" s="281" t="s">
        <v>65</v>
      </c>
    </row>
    <row r="118" spans="1:8" ht="15" customHeight="1" x14ac:dyDescent="0.2">
      <c r="A118" s="279"/>
      <c r="B118" s="279"/>
      <c r="C118" s="277"/>
      <c r="D118" s="277"/>
      <c r="E118" s="94"/>
      <c r="F118" s="282"/>
      <c r="G118" s="279"/>
      <c r="H118" s="281"/>
    </row>
    <row r="119" spans="1:8" ht="15" customHeight="1" x14ac:dyDescent="0.2">
      <c r="A119" s="312" t="s">
        <v>324</v>
      </c>
      <c r="B119" s="312"/>
      <c r="C119" s="313"/>
      <c r="D119" s="313"/>
      <c r="E119" s="94" t="s">
        <v>290</v>
      </c>
      <c r="F119" s="280" t="s">
        <v>169</v>
      </c>
      <c r="G119" s="279"/>
      <c r="H119" s="281" t="s">
        <v>65</v>
      </c>
    </row>
    <row r="120" spans="1:8" x14ac:dyDescent="0.2">
      <c r="A120" s="279"/>
      <c r="B120" s="279"/>
      <c r="C120" s="279"/>
      <c r="D120" s="279"/>
      <c r="E120" s="279"/>
      <c r="F120" s="265"/>
      <c r="G120" s="265"/>
      <c r="H120" s="265"/>
    </row>
  </sheetData>
  <mergeCells count="20">
    <mergeCell ref="A119:D119"/>
    <mergeCell ref="B1:E1"/>
    <mergeCell ref="B2:E2"/>
    <mergeCell ref="A4:H4"/>
    <mergeCell ref="A6:H6"/>
    <mergeCell ref="A7:H7"/>
    <mergeCell ref="B90:E90"/>
    <mergeCell ref="A94:H94"/>
    <mergeCell ref="A96:H96"/>
    <mergeCell ref="B99:E99"/>
    <mergeCell ref="C101:E101"/>
    <mergeCell ref="C8:D8"/>
    <mergeCell ref="B91:E91"/>
    <mergeCell ref="A93:H93"/>
    <mergeCell ref="B10:E10"/>
    <mergeCell ref="B63:E63"/>
    <mergeCell ref="C86:E86"/>
    <mergeCell ref="A95:H95"/>
    <mergeCell ref="A115:D115"/>
    <mergeCell ref="A117:D117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9" fitToHeight="2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abSelected="1" topLeftCell="A22" zoomScaleNormal="100" workbookViewId="0">
      <selection activeCell="M29" sqref="M29"/>
    </sheetView>
  </sheetViews>
  <sheetFormatPr defaultColWidth="9.140625" defaultRowHeight="12.75" x14ac:dyDescent="0.2"/>
  <cols>
    <col min="1" max="1" width="3.140625" style="154" customWidth="1"/>
    <col min="2" max="2" width="32.85546875" style="154" customWidth="1"/>
    <col min="3" max="3" width="12.85546875" style="154" customWidth="1"/>
    <col min="4" max="4" width="2.7109375" style="154" customWidth="1"/>
    <col min="5" max="5" width="4" style="154" hidden="1" customWidth="1"/>
    <col min="6" max="6" width="3.140625" style="154" customWidth="1"/>
    <col min="7" max="7" width="37.28515625" style="154" customWidth="1"/>
    <col min="8" max="8" width="11.7109375" style="154" customWidth="1"/>
    <col min="9" max="10" width="0" style="154" hidden="1" customWidth="1"/>
    <col min="11" max="16384" width="9.140625" style="154"/>
  </cols>
  <sheetData>
    <row r="1" spans="1:8" x14ac:dyDescent="0.2">
      <c r="A1" s="327" t="s">
        <v>0</v>
      </c>
      <c r="B1" s="328"/>
      <c r="C1" s="58"/>
      <c r="D1" s="58"/>
      <c r="E1" s="58"/>
      <c r="F1" s="58"/>
      <c r="G1" s="60" t="s">
        <v>42</v>
      </c>
    </row>
    <row r="2" spans="1:8" x14ac:dyDescent="0.2">
      <c r="A2" s="327" t="s">
        <v>155</v>
      </c>
      <c r="B2" s="328"/>
      <c r="C2" s="58"/>
      <c r="D2" s="58"/>
      <c r="E2" s="58"/>
      <c r="F2" s="58"/>
      <c r="G2" s="60" t="s">
        <v>165</v>
      </c>
      <c r="H2" s="268">
        <f>'P1 - Přehled'!H2</f>
        <v>1408</v>
      </c>
    </row>
    <row r="3" spans="1:8" x14ac:dyDescent="0.2">
      <c r="B3" s="58"/>
      <c r="C3" s="58"/>
      <c r="D3" s="58"/>
      <c r="E3" s="58"/>
      <c r="F3" s="58"/>
      <c r="G3" s="58"/>
      <c r="H3" s="60"/>
    </row>
    <row r="4" spans="1:8" x14ac:dyDescent="0.2">
      <c r="B4" s="315" t="s">
        <v>304</v>
      </c>
      <c r="C4" s="315"/>
      <c r="D4" s="315"/>
      <c r="E4" s="315"/>
      <c r="F4" s="315"/>
      <c r="G4" s="315"/>
      <c r="H4" s="315"/>
    </row>
    <row r="5" spans="1:8" x14ac:dyDescent="0.2">
      <c r="B5" s="132"/>
      <c r="C5" s="89"/>
      <c r="D5" s="89"/>
      <c r="E5" s="89"/>
      <c r="F5" s="89"/>
      <c r="G5" s="89"/>
      <c r="H5" s="89"/>
    </row>
    <row r="6" spans="1:8" x14ac:dyDescent="0.2">
      <c r="A6" s="314" t="s">
        <v>166</v>
      </c>
      <c r="B6" s="329"/>
      <c r="C6" s="329"/>
      <c r="D6" s="329"/>
      <c r="E6" s="329"/>
      <c r="F6" s="329"/>
      <c r="G6" s="329"/>
      <c r="H6" s="329"/>
    </row>
    <row r="7" spans="1:8" ht="41.25" customHeight="1" x14ac:dyDescent="0.2">
      <c r="A7" s="311" t="str">
        <f>'P1 - Přehled'!A6:H6</f>
        <v>Gymnázium, Turnov, Jana Palacha 804, příspěvková organizace</v>
      </c>
      <c r="B7" s="311"/>
      <c r="C7" s="311"/>
      <c r="D7" s="311"/>
      <c r="E7" s="311"/>
      <c r="F7" s="311"/>
      <c r="G7" s="311"/>
      <c r="H7" s="311"/>
    </row>
    <row r="8" spans="1:8" x14ac:dyDescent="0.2">
      <c r="B8" s="58"/>
      <c r="C8" s="58"/>
      <c r="D8" s="58"/>
      <c r="E8" s="58"/>
      <c r="F8" s="58"/>
      <c r="G8" s="58"/>
      <c r="H8" s="58"/>
    </row>
    <row r="9" spans="1:8" ht="13.5" thickBot="1" x14ac:dyDescent="0.25">
      <c r="B9" s="132" t="s">
        <v>43</v>
      </c>
      <c r="C9" s="60" t="s">
        <v>152</v>
      </c>
      <c r="D9" s="58"/>
      <c r="E9" s="58"/>
      <c r="F9" s="58"/>
      <c r="G9" s="132" t="s">
        <v>330</v>
      </c>
      <c r="H9" s="60" t="s">
        <v>152</v>
      </c>
    </row>
    <row r="10" spans="1:8" x14ac:dyDescent="0.2">
      <c r="A10" s="133">
        <v>1</v>
      </c>
      <c r="B10" s="134" t="s">
        <v>44</v>
      </c>
      <c r="C10" s="135">
        <v>1700000</v>
      </c>
      <c r="D10" s="54"/>
      <c r="E10" s="54"/>
      <c r="F10" s="136">
        <v>18</v>
      </c>
      <c r="G10" s="137" t="s">
        <v>135</v>
      </c>
      <c r="H10" s="138">
        <v>166584.25</v>
      </c>
    </row>
    <row r="11" spans="1:8" x14ac:dyDescent="0.2">
      <c r="A11" s="221"/>
      <c r="B11" s="222" t="s">
        <v>284</v>
      </c>
      <c r="C11" s="223"/>
      <c r="D11" s="54"/>
      <c r="E11" s="54"/>
      <c r="F11" s="217">
        <v>19</v>
      </c>
      <c r="G11" s="224" t="s">
        <v>285</v>
      </c>
      <c r="H11" s="219"/>
    </row>
    <row r="12" spans="1:8" x14ac:dyDescent="0.2">
      <c r="A12" s="139">
        <v>2</v>
      </c>
      <c r="B12" s="5" t="s">
        <v>45</v>
      </c>
      <c r="C12" s="140">
        <v>4464970</v>
      </c>
      <c r="D12" s="54"/>
      <c r="E12" s="54"/>
      <c r="F12" s="142">
        <v>20</v>
      </c>
      <c r="G12" s="80" t="s">
        <v>140</v>
      </c>
      <c r="H12" s="52"/>
    </row>
    <row r="13" spans="1:8" x14ac:dyDescent="0.2">
      <c r="A13" s="139">
        <v>3</v>
      </c>
      <c r="B13" s="5" t="s">
        <v>46</v>
      </c>
      <c r="C13" s="140">
        <v>21580560</v>
      </c>
      <c r="D13" s="54"/>
      <c r="E13" s="54"/>
      <c r="F13" s="142">
        <v>21</v>
      </c>
      <c r="G13" s="80" t="s">
        <v>136</v>
      </c>
      <c r="H13" s="52">
        <v>160000</v>
      </c>
    </row>
    <row r="14" spans="1:8" x14ac:dyDescent="0.2">
      <c r="A14" s="139">
        <v>4</v>
      </c>
      <c r="B14" s="5" t="s">
        <v>47</v>
      </c>
      <c r="C14" s="140"/>
      <c r="D14" s="54"/>
      <c r="E14" s="54"/>
      <c r="F14" s="142">
        <v>22</v>
      </c>
      <c r="G14" s="80" t="s">
        <v>137</v>
      </c>
      <c r="H14" s="52"/>
    </row>
    <row r="15" spans="1:8" x14ac:dyDescent="0.2">
      <c r="A15" s="139">
        <v>5</v>
      </c>
      <c r="B15" s="5" t="s">
        <v>48</v>
      </c>
      <c r="C15" s="140"/>
      <c r="D15" s="54"/>
      <c r="E15" s="54"/>
      <c r="F15" s="142">
        <v>23</v>
      </c>
      <c r="G15" s="80" t="s">
        <v>283</v>
      </c>
      <c r="H15" s="52"/>
    </row>
    <row r="16" spans="1:8" ht="22.5" x14ac:dyDescent="0.2">
      <c r="A16" s="139">
        <v>6</v>
      </c>
      <c r="B16" s="5" t="s">
        <v>294</v>
      </c>
      <c r="C16" s="140"/>
      <c r="D16" s="54"/>
      <c r="E16" s="54"/>
      <c r="F16" s="142">
        <v>24</v>
      </c>
      <c r="G16" s="173" t="s">
        <v>337</v>
      </c>
      <c r="H16" s="52"/>
    </row>
    <row r="17" spans="1:14" x14ac:dyDescent="0.2">
      <c r="A17" s="139">
        <v>7</v>
      </c>
      <c r="B17" s="5" t="s">
        <v>49</v>
      </c>
      <c r="C17" s="140">
        <v>201000</v>
      </c>
      <c r="D17" s="54"/>
      <c r="E17" s="54"/>
      <c r="F17" s="142">
        <v>25</v>
      </c>
      <c r="G17" s="173" t="s">
        <v>138</v>
      </c>
      <c r="H17" s="52"/>
    </row>
    <row r="18" spans="1:14" ht="22.5" x14ac:dyDescent="0.2">
      <c r="A18" s="139">
        <v>8</v>
      </c>
      <c r="B18" s="141" t="s">
        <v>146</v>
      </c>
      <c r="C18" s="84">
        <f>SUM(C10:C17)</f>
        <v>27946530</v>
      </c>
      <c r="D18" s="54"/>
      <c r="E18" s="54"/>
      <c r="F18" s="142">
        <v>26</v>
      </c>
      <c r="G18" s="173" t="s">
        <v>139</v>
      </c>
      <c r="H18" s="52"/>
    </row>
    <row r="19" spans="1:14" x14ac:dyDescent="0.2">
      <c r="A19" s="139"/>
      <c r="B19" s="141"/>
      <c r="C19" s="140"/>
      <c r="D19" s="54"/>
      <c r="E19" s="54"/>
      <c r="F19" s="142">
        <v>27</v>
      </c>
      <c r="G19" s="173" t="s">
        <v>145</v>
      </c>
      <c r="H19" s="52"/>
    </row>
    <row r="20" spans="1:14" x14ac:dyDescent="0.2">
      <c r="A20" s="139">
        <v>9</v>
      </c>
      <c r="B20" s="5" t="s">
        <v>50</v>
      </c>
      <c r="C20" s="140">
        <v>6205970</v>
      </c>
      <c r="D20" s="54"/>
      <c r="E20" s="54"/>
      <c r="F20" s="142">
        <v>28</v>
      </c>
      <c r="G20" s="82" t="s">
        <v>129</v>
      </c>
      <c r="H20" s="51">
        <f>SUM(H10:H19)</f>
        <v>326584.25</v>
      </c>
    </row>
    <row r="21" spans="1:14" x14ac:dyDescent="0.2">
      <c r="A21" s="139">
        <v>10</v>
      </c>
      <c r="B21" s="5" t="s">
        <v>14</v>
      </c>
      <c r="C21" s="205">
        <v>15621000</v>
      </c>
      <c r="D21" s="54"/>
      <c r="E21" s="54"/>
      <c r="F21" s="142"/>
      <c r="G21" s="80"/>
      <c r="H21" s="52"/>
    </row>
    <row r="22" spans="1:14" x14ac:dyDescent="0.2">
      <c r="A22" s="139">
        <v>11</v>
      </c>
      <c r="B22" s="5" t="s">
        <v>53</v>
      </c>
      <c r="C22" s="205">
        <v>5277140</v>
      </c>
      <c r="D22" s="54"/>
      <c r="E22" s="54"/>
      <c r="F22" s="142">
        <v>29</v>
      </c>
      <c r="G22" s="80" t="s">
        <v>51</v>
      </c>
      <c r="H22" s="52"/>
    </row>
    <row r="23" spans="1:14" x14ac:dyDescent="0.2">
      <c r="A23" s="139">
        <v>12</v>
      </c>
      <c r="B23" s="5" t="s">
        <v>55</v>
      </c>
      <c r="C23" s="205">
        <v>312420</v>
      </c>
      <c r="D23" s="54"/>
      <c r="E23" s="54"/>
      <c r="F23" s="142">
        <v>30</v>
      </c>
      <c r="G23" s="80" t="s">
        <v>52</v>
      </c>
      <c r="H23" s="52"/>
      <c r="N23" s="94"/>
    </row>
    <row r="24" spans="1:14" x14ac:dyDescent="0.2">
      <c r="A24" s="139">
        <v>13</v>
      </c>
      <c r="B24" s="5" t="s">
        <v>57</v>
      </c>
      <c r="C24" s="205">
        <v>370000</v>
      </c>
      <c r="D24" s="54"/>
      <c r="E24" s="54"/>
      <c r="F24" s="142">
        <v>31</v>
      </c>
      <c r="G24" s="80" t="s">
        <v>54</v>
      </c>
      <c r="H24" s="52">
        <v>300000</v>
      </c>
    </row>
    <row r="25" spans="1:14" x14ac:dyDescent="0.2">
      <c r="A25" s="139">
        <v>14</v>
      </c>
      <c r="B25" s="5" t="s">
        <v>58</v>
      </c>
      <c r="C25" s="140">
        <v>160000</v>
      </c>
      <c r="D25" s="54"/>
      <c r="E25" s="54"/>
      <c r="F25" s="142">
        <v>32</v>
      </c>
      <c r="G25" s="80" t="s">
        <v>56</v>
      </c>
      <c r="H25" s="52"/>
    </row>
    <row r="26" spans="1:14" ht="22.5" x14ac:dyDescent="0.2">
      <c r="A26" s="139">
        <v>15</v>
      </c>
      <c r="B26" s="240" t="s">
        <v>338</v>
      </c>
      <c r="C26" s="140"/>
      <c r="D26" s="54"/>
      <c r="E26" s="54"/>
      <c r="F26" s="142">
        <v>33</v>
      </c>
      <c r="G26" s="80" t="s">
        <v>315</v>
      </c>
      <c r="H26" s="52"/>
    </row>
    <row r="27" spans="1:14" x14ac:dyDescent="0.2">
      <c r="A27" s="139"/>
      <c r="B27" s="5"/>
      <c r="C27" s="140"/>
      <c r="D27" s="54"/>
      <c r="E27" s="54"/>
      <c r="F27" s="142">
        <v>34</v>
      </c>
      <c r="G27" s="80" t="s">
        <v>316</v>
      </c>
      <c r="H27" s="52"/>
    </row>
    <row r="28" spans="1:14" x14ac:dyDescent="0.2">
      <c r="A28" s="139">
        <v>16</v>
      </c>
      <c r="B28" s="141" t="s">
        <v>147</v>
      </c>
      <c r="C28" s="84">
        <f>SUM(C20:C26)</f>
        <v>27946530</v>
      </c>
      <c r="D28" s="54"/>
      <c r="E28" s="54"/>
      <c r="F28" s="142">
        <v>35</v>
      </c>
      <c r="G28" s="82" t="s">
        <v>144</v>
      </c>
      <c r="H28" s="51">
        <f>SUM(H22:H27)</f>
        <v>300000</v>
      </c>
    </row>
    <row r="29" spans="1:14" x14ac:dyDescent="0.2">
      <c r="A29" s="174"/>
      <c r="B29" s="175"/>
      <c r="C29" s="140"/>
      <c r="D29" s="54"/>
      <c r="E29" s="54"/>
      <c r="F29" s="176"/>
      <c r="G29" s="177"/>
      <c r="H29" s="52"/>
    </row>
    <row r="30" spans="1:14" x14ac:dyDescent="0.2">
      <c r="A30" s="143">
        <v>17</v>
      </c>
      <c r="B30" s="141" t="s">
        <v>287</v>
      </c>
      <c r="C30" s="144">
        <f>+C18-C28</f>
        <v>0</v>
      </c>
      <c r="D30" s="54"/>
      <c r="E30" s="54"/>
      <c r="F30" s="142">
        <v>36</v>
      </c>
      <c r="G30" s="82" t="s">
        <v>134</v>
      </c>
      <c r="H30" s="51">
        <f>+H20-H28</f>
        <v>26584.25</v>
      </c>
    </row>
    <row r="31" spans="1:14" ht="13.5" thickBot="1" x14ac:dyDescent="0.25">
      <c r="A31" s="178"/>
      <c r="B31" s="179"/>
      <c r="C31" s="145"/>
      <c r="D31" s="54"/>
      <c r="E31" s="54"/>
      <c r="F31" s="180"/>
      <c r="G31" s="181"/>
      <c r="H31" s="146"/>
    </row>
    <row r="32" spans="1:14" x14ac:dyDescent="0.2">
      <c r="A32" s="172"/>
      <c r="B32" s="172"/>
      <c r="C32" s="53"/>
      <c r="D32" s="54"/>
      <c r="E32" s="54"/>
      <c r="F32" s="147"/>
      <c r="G32" s="148"/>
      <c r="H32" s="53"/>
    </row>
    <row r="33" spans="1:8" ht="28.5" customHeight="1" thickBot="1" x14ac:dyDescent="0.25">
      <c r="B33" s="182" t="s">
        <v>59</v>
      </c>
      <c r="C33" s="183" t="s">
        <v>152</v>
      </c>
      <c r="D33" s="54"/>
      <c r="E33" s="54"/>
      <c r="F33" s="54"/>
      <c r="G33" s="149" t="s">
        <v>60</v>
      </c>
      <c r="H33" s="150" t="s">
        <v>152</v>
      </c>
    </row>
    <row r="34" spans="1:8" x14ac:dyDescent="0.2">
      <c r="A34" s="184">
        <v>37</v>
      </c>
      <c r="B34" s="185" t="s">
        <v>135</v>
      </c>
      <c r="C34" s="186">
        <v>1617478.2</v>
      </c>
      <c r="D34" s="54"/>
      <c r="E34" s="54"/>
      <c r="F34" s="136">
        <v>57</v>
      </c>
      <c r="G34" s="151" t="s">
        <v>135</v>
      </c>
      <c r="H34" s="138">
        <v>200001</v>
      </c>
    </row>
    <row r="35" spans="1:8" x14ac:dyDescent="0.2">
      <c r="A35" s="214"/>
      <c r="B35" s="215" t="s">
        <v>343</v>
      </c>
      <c r="C35" s="216"/>
      <c r="D35" s="54"/>
      <c r="E35" s="54"/>
      <c r="F35" s="217">
        <v>58</v>
      </c>
      <c r="G35" s="275" t="s">
        <v>289</v>
      </c>
      <c r="H35" s="219">
        <v>9000</v>
      </c>
    </row>
    <row r="36" spans="1:8" x14ac:dyDescent="0.2">
      <c r="A36" s="214">
        <v>38</v>
      </c>
      <c r="B36" s="220" t="s">
        <v>280</v>
      </c>
      <c r="C36" s="216">
        <v>12649.82</v>
      </c>
      <c r="D36" s="54"/>
      <c r="E36" s="54"/>
      <c r="F36" s="217"/>
      <c r="G36" s="218"/>
      <c r="H36" s="219"/>
    </row>
    <row r="37" spans="1:8" ht="22.5" x14ac:dyDescent="0.2">
      <c r="A37" s="187">
        <v>39</v>
      </c>
      <c r="B37" s="189" t="s">
        <v>317</v>
      </c>
      <c r="C37" s="188">
        <v>496863</v>
      </c>
      <c r="D37" s="54"/>
      <c r="E37" s="54"/>
      <c r="F37" s="142">
        <v>59</v>
      </c>
      <c r="G37" s="75" t="s">
        <v>141</v>
      </c>
      <c r="H37" s="76">
        <f>SUM(H34:H36)</f>
        <v>209001</v>
      </c>
    </row>
    <row r="38" spans="1:8" x14ac:dyDescent="0.2">
      <c r="A38" s="187">
        <v>40</v>
      </c>
      <c r="B38" s="25" t="s">
        <v>282</v>
      </c>
      <c r="C38" s="188"/>
      <c r="D38" s="54"/>
      <c r="E38" s="54"/>
      <c r="F38" s="190"/>
      <c r="G38" s="162"/>
      <c r="H38" s="163"/>
    </row>
    <row r="39" spans="1:8" ht="22.5" x14ac:dyDescent="0.2">
      <c r="A39" s="187">
        <v>41</v>
      </c>
      <c r="B39" s="189" t="s">
        <v>323</v>
      </c>
      <c r="C39" s="188"/>
      <c r="D39" s="152"/>
      <c r="E39" s="152"/>
      <c r="F39" s="142">
        <v>60</v>
      </c>
      <c r="G39" s="78" t="s">
        <v>61</v>
      </c>
      <c r="H39" s="163"/>
    </row>
    <row r="40" spans="1:8" x14ac:dyDescent="0.2">
      <c r="A40" s="187"/>
      <c r="B40" s="189"/>
      <c r="C40" s="188"/>
      <c r="D40" s="152"/>
      <c r="E40" s="152"/>
      <c r="F40" s="142">
        <v>61</v>
      </c>
      <c r="G40" s="78" t="s">
        <v>62</v>
      </c>
      <c r="H40" s="163"/>
    </row>
    <row r="41" spans="1:8" x14ac:dyDescent="0.2">
      <c r="A41" s="187">
        <v>42</v>
      </c>
      <c r="B41" s="189" t="s">
        <v>282</v>
      </c>
      <c r="C41" s="188"/>
      <c r="D41" s="152"/>
      <c r="E41" s="152"/>
      <c r="F41" s="190"/>
      <c r="G41" s="162"/>
      <c r="H41" s="163"/>
    </row>
    <row r="42" spans="1:8" x14ac:dyDescent="0.2">
      <c r="A42" s="187">
        <v>43</v>
      </c>
      <c r="B42" s="189" t="s">
        <v>318</v>
      </c>
      <c r="C42" s="188"/>
      <c r="D42" s="152"/>
      <c r="E42" s="152"/>
      <c r="F42" s="142">
        <v>62</v>
      </c>
      <c r="G42" s="75" t="s">
        <v>132</v>
      </c>
      <c r="H42" s="276">
        <f>SUM(H39:H41)</f>
        <v>0</v>
      </c>
    </row>
    <row r="43" spans="1:8" ht="22.5" x14ac:dyDescent="0.2">
      <c r="A43" s="187">
        <v>44</v>
      </c>
      <c r="B43" s="189" t="s">
        <v>321</v>
      </c>
      <c r="C43" s="188"/>
      <c r="D43" s="54"/>
      <c r="E43" s="54"/>
      <c r="F43" s="190"/>
      <c r="G43" s="162"/>
      <c r="H43" s="163"/>
    </row>
    <row r="44" spans="1:8" ht="14.25" customHeight="1" x14ac:dyDescent="0.2">
      <c r="A44" s="187">
        <v>45</v>
      </c>
      <c r="B44" s="25" t="s">
        <v>288</v>
      </c>
      <c r="C44" s="188">
        <v>40758.239999999998</v>
      </c>
      <c r="D44" s="54"/>
      <c r="E44" s="54"/>
      <c r="F44" s="142">
        <v>63</v>
      </c>
      <c r="G44" s="75" t="s">
        <v>134</v>
      </c>
      <c r="H44" s="76">
        <f>+H37-H42</f>
        <v>209001</v>
      </c>
    </row>
    <row r="45" spans="1:8" ht="13.5" thickBot="1" x14ac:dyDescent="0.25">
      <c r="A45" s="187">
        <v>46</v>
      </c>
      <c r="B45" s="157" t="s">
        <v>133</v>
      </c>
      <c r="C45" s="51">
        <f>+C34+C41+C42+C43+C44</f>
        <v>1658236.44</v>
      </c>
      <c r="D45" s="54"/>
      <c r="E45" s="54"/>
      <c r="F45" s="191"/>
      <c r="G45" s="165"/>
      <c r="H45" s="166"/>
    </row>
    <row r="46" spans="1:8" x14ac:dyDescent="0.2">
      <c r="A46" s="187"/>
      <c r="B46" s="25"/>
      <c r="C46" s="188"/>
      <c r="D46" s="54"/>
      <c r="E46" s="54"/>
      <c r="F46" s="177"/>
      <c r="G46" s="177"/>
      <c r="H46" s="177"/>
    </row>
    <row r="47" spans="1:8" x14ac:dyDescent="0.2">
      <c r="A47" s="187">
        <v>47</v>
      </c>
      <c r="B47" s="25" t="s">
        <v>130</v>
      </c>
      <c r="C47" s="188"/>
      <c r="D47" s="152"/>
      <c r="E47" s="152"/>
      <c r="F47" s="147"/>
      <c r="G47" s="148"/>
      <c r="H47" s="148"/>
    </row>
    <row r="48" spans="1:8" x14ac:dyDescent="0.2">
      <c r="A48" s="187">
        <v>48</v>
      </c>
      <c r="B48" s="25" t="s">
        <v>131</v>
      </c>
      <c r="C48" s="188"/>
      <c r="D48" s="54"/>
      <c r="E48" s="54"/>
      <c r="F48" s="153"/>
      <c r="G48" s="55"/>
      <c r="H48" s="55"/>
    </row>
    <row r="49" spans="1:11" x14ac:dyDescent="0.2">
      <c r="A49" s="187">
        <v>49</v>
      </c>
      <c r="B49" s="25" t="s">
        <v>293</v>
      </c>
      <c r="C49" s="188"/>
      <c r="D49" s="54"/>
      <c r="E49" s="54"/>
      <c r="F49" s="153"/>
      <c r="G49" s="55"/>
      <c r="H49" s="55"/>
      <c r="I49" s="172"/>
      <c r="J49" s="172"/>
      <c r="K49" s="172"/>
    </row>
    <row r="50" spans="1:11" x14ac:dyDescent="0.2">
      <c r="A50" s="187">
        <v>50</v>
      </c>
      <c r="B50" s="189" t="s">
        <v>319</v>
      </c>
      <c r="C50" s="188"/>
      <c r="D50" s="54"/>
      <c r="E50" s="54"/>
      <c r="F50" s="153"/>
      <c r="G50" s="55"/>
      <c r="H50" s="55"/>
      <c r="I50" s="172"/>
      <c r="J50" s="172"/>
      <c r="K50" s="172"/>
    </row>
    <row r="51" spans="1:11" x14ac:dyDescent="0.2">
      <c r="A51" s="187">
        <v>51</v>
      </c>
      <c r="B51" s="189" t="s">
        <v>341</v>
      </c>
      <c r="C51" s="188"/>
      <c r="D51" s="55"/>
      <c r="E51" s="55"/>
      <c r="F51" s="153"/>
      <c r="G51" s="55"/>
      <c r="H51" s="55"/>
      <c r="I51" s="172"/>
      <c r="J51" s="172"/>
      <c r="K51" s="172"/>
    </row>
    <row r="52" spans="1:11" ht="22.5" x14ac:dyDescent="0.2">
      <c r="A52" s="187">
        <v>52</v>
      </c>
      <c r="B52" s="189" t="s">
        <v>322</v>
      </c>
      <c r="C52" s="188">
        <v>496863</v>
      </c>
      <c r="D52" s="55"/>
      <c r="E52" s="55"/>
      <c r="F52" s="153"/>
      <c r="G52" s="55"/>
      <c r="H52" s="55"/>
      <c r="I52" s="172"/>
      <c r="J52" s="172"/>
      <c r="K52" s="172"/>
    </row>
    <row r="53" spans="1:11" x14ac:dyDescent="0.2">
      <c r="A53" s="187">
        <v>53</v>
      </c>
      <c r="B53" s="189" t="s">
        <v>281</v>
      </c>
      <c r="C53" s="188">
        <v>0</v>
      </c>
      <c r="D53" s="55"/>
      <c r="E53" s="55"/>
      <c r="F53" s="168"/>
      <c r="G53" s="168"/>
      <c r="H53" s="168"/>
      <c r="I53" s="172"/>
      <c r="J53" s="172"/>
      <c r="K53" s="172"/>
    </row>
    <row r="54" spans="1:11" x14ac:dyDescent="0.2">
      <c r="A54" s="187"/>
      <c r="B54" s="189"/>
      <c r="C54" s="188"/>
      <c r="D54" s="55"/>
      <c r="E54" s="55"/>
      <c r="F54" s="168"/>
      <c r="G54" s="168"/>
      <c r="H54" s="168"/>
      <c r="I54" s="172"/>
      <c r="J54" s="172"/>
      <c r="K54" s="172"/>
    </row>
    <row r="55" spans="1:11" x14ac:dyDescent="0.2">
      <c r="A55" s="187">
        <v>54</v>
      </c>
      <c r="B55" s="157" t="s">
        <v>132</v>
      </c>
      <c r="C55" s="51">
        <f>SUM(C47:C53)</f>
        <v>496863</v>
      </c>
      <c r="D55" s="55"/>
      <c r="E55" s="55"/>
      <c r="F55" s="55"/>
      <c r="G55" s="55"/>
      <c r="H55" s="55"/>
      <c r="I55" s="172"/>
      <c r="J55" s="172"/>
      <c r="K55" s="172"/>
    </row>
    <row r="56" spans="1:11" ht="22.5" x14ac:dyDescent="0.2">
      <c r="A56" s="187">
        <v>55</v>
      </c>
      <c r="B56" s="189" t="s">
        <v>320</v>
      </c>
      <c r="C56" s="51"/>
      <c r="D56" s="168"/>
      <c r="E56" s="168"/>
      <c r="F56" s="55"/>
      <c r="G56" s="55"/>
      <c r="H56" s="55"/>
    </row>
    <row r="57" spans="1:11" ht="13.5" customHeight="1" x14ac:dyDescent="0.2">
      <c r="A57" s="187"/>
      <c r="B57" s="25"/>
      <c r="C57" s="188"/>
      <c r="D57" s="168"/>
      <c r="E57" s="168"/>
      <c r="F57" s="54"/>
      <c r="G57" s="54"/>
      <c r="H57" s="54"/>
    </row>
    <row r="58" spans="1:11" x14ac:dyDescent="0.2">
      <c r="A58" s="187">
        <v>56</v>
      </c>
      <c r="B58" s="157" t="s">
        <v>134</v>
      </c>
      <c r="C58" s="51">
        <f>+C45-C55-C56-C39</f>
        <v>1161373.44</v>
      </c>
      <c r="D58" s="55"/>
      <c r="E58" s="55"/>
      <c r="F58" s="54"/>
      <c r="G58" s="54"/>
      <c r="H58" s="54"/>
    </row>
    <row r="59" spans="1:11" ht="13.5" thickBot="1" x14ac:dyDescent="0.25">
      <c r="A59" s="192"/>
      <c r="B59" s="193"/>
      <c r="C59" s="194"/>
      <c r="D59" s="55"/>
      <c r="E59" s="55"/>
    </row>
    <row r="60" spans="1:11" x14ac:dyDescent="0.2">
      <c r="B60" s="58"/>
      <c r="C60" s="54"/>
      <c r="D60" s="54"/>
      <c r="E60" s="54"/>
      <c r="H60" s="45"/>
    </row>
    <row r="61" spans="1:11" s="92" customFormat="1" ht="15" customHeight="1" x14ac:dyDescent="0.2">
      <c r="A61" s="330" t="s">
        <v>167</v>
      </c>
      <c r="B61" s="330"/>
      <c r="C61" s="266"/>
    </row>
    <row r="62" spans="1:11" s="92" customFormat="1" ht="15" customHeight="1" x14ac:dyDescent="0.2">
      <c r="B62" s="303" t="str">
        <f>'P1 - Přehled'!E115</f>
        <v>Martina Janečková</v>
      </c>
      <c r="G62" s="92" t="s">
        <v>349</v>
      </c>
      <c r="H62" s="92" t="s">
        <v>65</v>
      </c>
    </row>
    <row r="63" spans="1:11" s="92" customFormat="1" ht="15" customHeight="1" x14ac:dyDescent="0.2">
      <c r="B63" s="94"/>
    </row>
    <row r="64" spans="1:11" s="92" customFormat="1" ht="15" customHeight="1" x14ac:dyDescent="0.2">
      <c r="A64" s="283" t="s">
        <v>156</v>
      </c>
      <c r="D64" s="284"/>
      <c r="E64" s="284"/>
    </row>
    <row r="65" spans="1:8" s="92" customFormat="1" ht="15" customHeight="1" x14ac:dyDescent="0.2">
      <c r="A65" s="283"/>
      <c r="B65" s="303" t="str">
        <f>'P1 - Přehled'!E117</f>
        <v>Mgr. Miroslav Vávra</v>
      </c>
      <c r="G65" s="92" t="s">
        <v>349</v>
      </c>
      <c r="H65" s="92" t="s">
        <v>65</v>
      </c>
    </row>
    <row r="66" spans="1:8" s="92" customFormat="1" ht="15" customHeight="1" x14ac:dyDescent="0.2">
      <c r="A66" s="283"/>
      <c r="B66" s="94"/>
    </row>
    <row r="67" spans="1:8" s="92" customFormat="1" ht="15" customHeight="1" x14ac:dyDescent="0.2">
      <c r="A67" s="283" t="s">
        <v>86</v>
      </c>
    </row>
    <row r="68" spans="1:8" s="61" customFormat="1" ht="17.25" customHeight="1" x14ac:dyDescent="0.2">
      <c r="A68" s="44"/>
      <c r="B68" s="300" t="s">
        <v>290</v>
      </c>
      <c r="C68" s="44"/>
      <c r="D68" s="58"/>
      <c r="E68" s="58"/>
      <c r="F68" s="154"/>
      <c r="G68" s="92" t="s">
        <v>169</v>
      </c>
      <c r="H68" s="92" t="s">
        <v>65</v>
      </c>
    </row>
    <row r="69" spans="1:8" s="61" customFormat="1" x14ac:dyDescent="0.2">
      <c r="A69" s="154"/>
      <c r="B69" s="44"/>
      <c r="C69" s="44"/>
      <c r="D69" s="58"/>
      <c r="E69" s="58"/>
      <c r="F69" s="44"/>
      <c r="G69" s="44"/>
      <c r="H69" s="154"/>
    </row>
    <row r="70" spans="1:8" s="61" customFormat="1" x14ac:dyDescent="0.2">
      <c r="A70" s="327"/>
      <c r="B70" s="328"/>
      <c r="C70" s="58"/>
      <c r="D70" s="58"/>
      <c r="E70" s="58"/>
      <c r="F70" s="58"/>
      <c r="G70" s="58"/>
      <c r="H70" s="154"/>
    </row>
    <row r="71" spans="1:8" x14ac:dyDescent="0.2">
      <c r="B71" s="58"/>
      <c r="C71" s="58"/>
      <c r="D71" s="44"/>
      <c r="E71" s="44"/>
      <c r="F71" s="58"/>
      <c r="G71" s="58"/>
    </row>
    <row r="72" spans="1:8" ht="5.25" customHeight="1" x14ac:dyDescent="0.2">
      <c r="A72" s="327"/>
      <c r="B72" s="328"/>
      <c r="C72" s="58"/>
      <c r="D72" s="44"/>
      <c r="E72" s="44"/>
      <c r="F72" s="58"/>
      <c r="G72" s="58"/>
    </row>
    <row r="73" spans="1:8" x14ac:dyDescent="0.2">
      <c r="B73" s="58"/>
      <c r="C73" s="58"/>
      <c r="D73" s="58"/>
      <c r="E73" s="58"/>
      <c r="F73" s="58"/>
      <c r="G73" s="58"/>
    </row>
    <row r="74" spans="1:8" ht="6" customHeight="1" x14ac:dyDescent="0.2">
      <c r="A74" s="327"/>
      <c r="B74" s="328"/>
      <c r="C74" s="58"/>
      <c r="D74" s="58"/>
      <c r="E74" s="58"/>
      <c r="F74" s="58"/>
      <c r="G74" s="58"/>
    </row>
    <row r="75" spans="1:8" x14ac:dyDescent="0.2">
      <c r="D75" s="58"/>
      <c r="E75" s="58"/>
    </row>
    <row r="76" spans="1:8" ht="8.25" customHeight="1" x14ac:dyDescent="0.2">
      <c r="D76" s="58"/>
      <c r="E76" s="58"/>
    </row>
    <row r="77" spans="1:8" x14ac:dyDescent="0.2">
      <c r="D77" s="58"/>
      <c r="E77" s="58"/>
    </row>
  </sheetData>
  <mergeCells count="9">
    <mergeCell ref="A72:B72"/>
    <mergeCell ref="A74:B74"/>
    <mergeCell ref="A7:H7"/>
    <mergeCell ref="A1:B1"/>
    <mergeCell ref="A2:B2"/>
    <mergeCell ref="B4:H4"/>
    <mergeCell ref="A6:H6"/>
    <mergeCell ref="A70:B70"/>
    <mergeCell ref="A61:B61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opLeftCell="A6" zoomScaleNormal="100" workbookViewId="0">
      <selection activeCell="D25" sqref="D25"/>
    </sheetView>
  </sheetViews>
  <sheetFormatPr defaultColWidth="9.140625" defaultRowHeight="12.75" x14ac:dyDescent="0.2"/>
  <cols>
    <col min="1" max="1" width="3.28515625" style="154" customWidth="1"/>
    <col min="2" max="2" width="51.5703125" style="154" customWidth="1"/>
    <col min="3" max="3" width="4" style="154" customWidth="1"/>
    <col min="4" max="4" width="17.140625" style="154" customWidth="1"/>
    <col min="5" max="5" width="7" style="154" customWidth="1"/>
    <col min="6" max="6" width="0.42578125" style="154" customWidth="1"/>
    <col min="7" max="7" width="0.140625" style="154" customWidth="1"/>
    <col min="8" max="8" width="0.42578125" style="154" customWidth="1"/>
    <col min="9" max="16384" width="9.140625" style="154"/>
  </cols>
  <sheetData>
    <row r="1" spans="1:8" x14ac:dyDescent="0.2">
      <c r="A1" s="59" t="s">
        <v>0</v>
      </c>
      <c r="B1" s="111"/>
      <c r="C1" s="58"/>
      <c r="D1" s="266" t="s">
        <v>66</v>
      </c>
      <c r="E1" s="266"/>
    </row>
    <row r="2" spans="1:8" x14ac:dyDescent="0.2">
      <c r="A2" s="59" t="s">
        <v>155</v>
      </c>
      <c r="B2" s="59"/>
      <c r="C2" s="58"/>
      <c r="D2" s="266" t="s">
        <v>165</v>
      </c>
      <c r="E2" s="268">
        <f>'P1 - Přehled'!H2</f>
        <v>1408</v>
      </c>
    </row>
    <row r="3" spans="1:8" x14ac:dyDescent="0.2">
      <c r="A3" s="58"/>
      <c r="B3" s="58"/>
      <c r="C3" s="58"/>
      <c r="D3" s="58"/>
      <c r="E3" s="58"/>
    </row>
    <row r="4" spans="1:8" x14ac:dyDescent="0.2">
      <c r="A4" s="315" t="s">
        <v>336</v>
      </c>
      <c r="B4" s="315"/>
      <c r="C4" s="315"/>
      <c r="D4" s="315"/>
      <c r="E4" s="315"/>
    </row>
    <row r="5" spans="1:8" x14ac:dyDescent="0.2">
      <c r="A5" s="331" t="s">
        <v>312</v>
      </c>
      <c r="B5" s="337"/>
      <c r="C5" s="337"/>
      <c r="D5" s="337"/>
      <c r="E5" s="337"/>
    </row>
    <row r="6" spans="1:8" x14ac:dyDescent="0.2">
      <c r="A6" s="314" t="s">
        <v>166</v>
      </c>
      <c r="B6" s="329"/>
      <c r="C6" s="329"/>
      <c r="D6" s="329"/>
      <c r="E6" s="329"/>
      <c r="F6" s="329"/>
      <c r="G6" s="329"/>
      <c r="H6" s="329"/>
    </row>
    <row r="7" spans="1:8" ht="37.5" customHeight="1" x14ac:dyDescent="0.2">
      <c r="A7" s="311" t="str">
        <f>'P1 - Přehled'!A6:H6</f>
        <v>Gymnázium, Turnov, Jana Palacha 804, příspěvková organizace</v>
      </c>
      <c r="B7" s="311"/>
      <c r="C7" s="311"/>
      <c r="D7" s="311"/>
      <c r="E7" s="311"/>
      <c r="F7" s="311"/>
      <c r="G7" s="311"/>
      <c r="H7" s="311"/>
    </row>
    <row r="8" spans="1:8" x14ac:dyDescent="0.2">
      <c r="A8" s="314"/>
      <c r="B8" s="329"/>
      <c r="C8" s="329"/>
      <c r="D8" s="329"/>
      <c r="E8" s="329"/>
      <c r="F8" s="329"/>
      <c r="G8" s="329"/>
      <c r="H8" s="329"/>
    </row>
    <row r="9" spans="1:8" ht="13.5" thickBot="1" x14ac:dyDescent="0.25">
      <c r="A9" s="333" t="s">
        <v>67</v>
      </c>
      <c r="B9" s="333"/>
      <c r="C9" s="333"/>
      <c r="D9" s="60" t="s">
        <v>152</v>
      </c>
      <c r="E9" s="58"/>
    </row>
    <row r="10" spans="1:8" x14ac:dyDescent="0.2">
      <c r="A10" s="112">
        <v>1</v>
      </c>
      <c r="B10" s="113" t="s">
        <v>68</v>
      </c>
      <c r="C10" s="114"/>
      <c r="D10" s="135">
        <v>160000</v>
      </c>
      <c r="E10" s="58"/>
    </row>
    <row r="11" spans="1:8" x14ac:dyDescent="0.2">
      <c r="A11" s="115">
        <v>2</v>
      </c>
      <c r="B11" s="116" t="s">
        <v>69</v>
      </c>
      <c r="C11" s="117"/>
      <c r="D11" s="52">
        <v>4304970</v>
      </c>
      <c r="E11" s="58"/>
    </row>
    <row r="12" spans="1:8" x14ac:dyDescent="0.2">
      <c r="A12" s="115">
        <v>3</v>
      </c>
      <c r="B12" s="116" t="s">
        <v>137</v>
      </c>
      <c r="C12" s="117"/>
      <c r="D12" s="52">
        <v>0</v>
      </c>
      <c r="E12" s="58"/>
    </row>
    <row r="13" spans="1:8" x14ac:dyDescent="0.2">
      <c r="A13" s="115">
        <v>4</v>
      </c>
      <c r="B13" s="116" t="s">
        <v>70</v>
      </c>
      <c r="C13" s="117"/>
      <c r="D13" s="81">
        <v>0</v>
      </c>
      <c r="E13" s="58"/>
    </row>
    <row r="14" spans="1:8" x14ac:dyDescent="0.2">
      <c r="A14" s="115">
        <v>5</v>
      </c>
      <c r="B14" s="116" t="s">
        <v>71</v>
      </c>
      <c r="C14" s="117"/>
      <c r="D14" s="52">
        <v>498863</v>
      </c>
    </row>
    <row r="15" spans="1:8" x14ac:dyDescent="0.2">
      <c r="A15" s="115">
        <v>6</v>
      </c>
      <c r="B15" s="118" t="s">
        <v>291</v>
      </c>
      <c r="C15" s="117"/>
      <c r="D15" s="52"/>
      <c r="E15" s="58"/>
    </row>
    <row r="16" spans="1:8" x14ac:dyDescent="0.2">
      <c r="A16" s="115">
        <v>7</v>
      </c>
      <c r="B16" s="118" t="s">
        <v>72</v>
      </c>
      <c r="C16" s="117"/>
      <c r="D16" s="225"/>
      <c r="E16" s="58"/>
    </row>
    <row r="17" spans="1:5" x14ac:dyDescent="0.2">
      <c r="A17" s="115">
        <v>8</v>
      </c>
      <c r="B17" s="118" t="s">
        <v>73</v>
      </c>
      <c r="C17" s="117"/>
      <c r="D17" s="52">
        <v>10000</v>
      </c>
      <c r="E17" s="58"/>
    </row>
    <row r="18" spans="1:5" x14ac:dyDescent="0.2">
      <c r="A18" s="115">
        <v>9</v>
      </c>
      <c r="B18" s="116" t="s">
        <v>148</v>
      </c>
      <c r="C18" s="117"/>
      <c r="D18" s="52">
        <v>44</v>
      </c>
      <c r="E18" s="58"/>
    </row>
    <row r="19" spans="1:5" x14ac:dyDescent="0.2">
      <c r="A19" s="274">
        <v>10</v>
      </c>
      <c r="B19" s="116" t="s">
        <v>333</v>
      </c>
      <c r="C19" s="117"/>
      <c r="D19" s="273"/>
      <c r="E19" s="58"/>
    </row>
    <row r="20" spans="1:5" x14ac:dyDescent="0.2">
      <c r="A20" s="274">
        <v>11</v>
      </c>
      <c r="B20" s="116" t="s">
        <v>332</v>
      </c>
      <c r="C20" s="117"/>
      <c r="D20" s="273"/>
      <c r="E20" s="58"/>
    </row>
    <row r="21" spans="1:5" ht="13.5" thickBot="1" x14ac:dyDescent="0.25">
      <c r="A21" s="119">
        <v>12</v>
      </c>
      <c r="B21" s="120" t="s">
        <v>74</v>
      </c>
      <c r="C21" s="120"/>
      <c r="D21" s="145">
        <v>0</v>
      </c>
      <c r="E21" s="58"/>
    </row>
    <row r="22" spans="1:5" x14ac:dyDescent="0.2">
      <c r="A22" s="56"/>
      <c r="B22" s="171"/>
      <c r="C22" s="171"/>
      <c r="D22" s="121"/>
      <c r="E22" s="58"/>
    </row>
    <row r="23" spans="1:5" ht="13.5" thickBot="1" x14ac:dyDescent="0.25">
      <c r="A23" s="334" t="s">
        <v>75</v>
      </c>
      <c r="B23" s="334"/>
      <c r="C23" s="334"/>
      <c r="D23" s="122" t="s">
        <v>152</v>
      </c>
      <c r="E23" s="58"/>
    </row>
    <row r="24" spans="1:5" x14ac:dyDescent="0.2">
      <c r="A24" s="123">
        <v>13</v>
      </c>
      <c r="B24" s="124" t="s">
        <v>352</v>
      </c>
      <c r="C24" s="114"/>
      <c r="D24" s="135">
        <v>1062108</v>
      </c>
      <c r="E24" s="58"/>
    </row>
    <row r="25" spans="1:5" x14ac:dyDescent="0.2">
      <c r="A25" s="115">
        <v>14</v>
      </c>
      <c r="B25" s="125"/>
      <c r="C25" s="117"/>
      <c r="D25" s="271"/>
      <c r="E25" s="58"/>
    </row>
    <row r="26" spans="1:5" x14ac:dyDescent="0.2">
      <c r="A26" s="115">
        <v>15</v>
      </c>
      <c r="B26" s="125"/>
      <c r="C26" s="117"/>
      <c r="D26" s="140"/>
      <c r="E26" s="58"/>
    </row>
    <row r="27" spans="1:5" x14ac:dyDescent="0.2">
      <c r="A27" s="115">
        <v>16</v>
      </c>
      <c r="B27" s="125"/>
      <c r="C27" s="117"/>
      <c r="D27" s="140"/>
      <c r="E27" s="58"/>
    </row>
    <row r="28" spans="1:5" x14ac:dyDescent="0.2">
      <c r="A28" s="115">
        <v>17</v>
      </c>
      <c r="B28" s="125"/>
      <c r="C28" s="117"/>
      <c r="D28" s="140"/>
      <c r="E28" s="58"/>
    </row>
    <row r="29" spans="1:5" x14ac:dyDescent="0.2">
      <c r="A29" s="115">
        <v>18</v>
      </c>
      <c r="B29" s="125"/>
      <c r="C29" s="117"/>
      <c r="D29" s="140"/>
      <c r="E29" s="58"/>
    </row>
    <row r="30" spans="1:5" x14ac:dyDescent="0.2">
      <c r="A30" s="115">
        <v>19</v>
      </c>
      <c r="B30" s="125"/>
      <c r="C30" s="117"/>
      <c r="D30" s="140"/>
      <c r="E30" s="58"/>
    </row>
    <row r="31" spans="1:5" ht="13.5" thickBot="1" x14ac:dyDescent="0.25">
      <c r="A31" s="126">
        <v>20</v>
      </c>
      <c r="B31" s="127"/>
      <c r="C31" s="120"/>
      <c r="D31" s="145"/>
      <c r="E31" s="58"/>
    </row>
    <row r="32" spans="1:5" x14ac:dyDescent="0.2">
      <c r="A32" s="56"/>
      <c r="B32" s="121"/>
      <c r="C32" s="121"/>
      <c r="D32" s="121"/>
      <c r="E32" s="58"/>
    </row>
    <row r="33" spans="1:5" ht="13.5" thickBot="1" x14ac:dyDescent="0.25">
      <c r="A33" s="56"/>
      <c r="B33" s="336" t="s">
        <v>76</v>
      </c>
      <c r="C33" s="336"/>
      <c r="D33" s="122" t="s">
        <v>152</v>
      </c>
      <c r="E33" s="58"/>
    </row>
    <row r="34" spans="1:5" x14ac:dyDescent="0.2">
      <c r="A34" s="297">
        <v>21</v>
      </c>
      <c r="B34" s="128" t="s">
        <v>100</v>
      </c>
      <c r="C34" s="114"/>
      <c r="D34" s="135"/>
      <c r="E34" s="58"/>
    </row>
    <row r="35" spans="1:5" x14ac:dyDescent="0.2">
      <c r="A35" s="296">
        <v>22</v>
      </c>
      <c r="B35" s="131" t="s">
        <v>334</v>
      </c>
      <c r="C35" s="117"/>
      <c r="D35" s="223"/>
      <c r="E35" s="58"/>
    </row>
    <row r="36" spans="1:5" x14ac:dyDescent="0.2">
      <c r="A36" s="115">
        <v>23</v>
      </c>
      <c r="B36" s="125" t="s">
        <v>335</v>
      </c>
      <c r="C36" s="117"/>
      <c r="D36" s="52"/>
      <c r="E36" s="58"/>
    </row>
    <row r="37" spans="1:5" ht="13.5" thickBot="1" x14ac:dyDescent="0.25">
      <c r="A37" s="126">
        <v>24</v>
      </c>
      <c r="B37" s="129" t="s">
        <v>158</v>
      </c>
      <c r="C37" s="120"/>
      <c r="D37" s="272"/>
      <c r="E37" s="58"/>
    </row>
    <row r="38" spans="1:5" x14ac:dyDescent="0.2">
      <c r="A38" s="130"/>
      <c r="B38" s="57"/>
      <c r="C38" s="121"/>
      <c r="D38" s="121"/>
      <c r="E38" s="58"/>
    </row>
    <row r="39" spans="1:5" ht="13.5" thickBot="1" x14ac:dyDescent="0.25">
      <c r="A39" s="335" t="s">
        <v>153</v>
      </c>
      <c r="B39" s="335"/>
      <c r="C39" s="335"/>
      <c r="D39" s="335"/>
      <c r="E39" s="58"/>
    </row>
    <row r="40" spans="1:5" x14ac:dyDescent="0.2">
      <c r="A40" s="123">
        <v>25</v>
      </c>
      <c r="B40" s="113"/>
      <c r="C40" s="114"/>
      <c r="D40" s="206"/>
      <c r="E40" s="58"/>
    </row>
    <row r="41" spans="1:5" x14ac:dyDescent="0.2">
      <c r="A41" s="115">
        <v>26</v>
      </c>
      <c r="B41" s="131"/>
      <c r="C41" s="117"/>
      <c r="D41" s="81"/>
      <c r="E41" s="58"/>
    </row>
    <row r="42" spans="1:5" ht="13.5" thickBot="1" x14ac:dyDescent="0.25">
      <c r="A42" s="126">
        <v>27</v>
      </c>
      <c r="B42" s="127"/>
      <c r="C42" s="120"/>
      <c r="D42" s="207"/>
      <c r="E42" s="58"/>
    </row>
    <row r="43" spans="1:5" x14ac:dyDescent="0.2">
      <c r="A43" s="58"/>
      <c r="B43" s="331"/>
      <c r="C43" s="331"/>
      <c r="D43" s="331"/>
      <c r="E43" s="331"/>
    </row>
    <row r="44" spans="1:5" s="92" customFormat="1" ht="15" customHeight="1" x14ac:dyDescent="0.2">
      <c r="A44" s="332" t="s">
        <v>350</v>
      </c>
      <c r="B44" s="330"/>
      <c r="C44" s="330"/>
      <c r="D44" s="330"/>
      <c r="E44" s="330"/>
    </row>
    <row r="45" spans="1:5" s="92" customFormat="1" ht="15" customHeight="1" x14ac:dyDescent="0.2">
      <c r="B45" s="303" t="str">
        <f>'P1 - Přehled'!E115</f>
        <v>Martina Janečková</v>
      </c>
    </row>
    <row r="46" spans="1:5" s="92" customFormat="1" ht="15" customHeight="1" x14ac:dyDescent="0.2"/>
    <row r="47" spans="1:5" s="92" customFormat="1" ht="15" customHeight="1" x14ac:dyDescent="0.2">
      <c r="A47" s="332" t="s">
        <v>351</v>
      </c>
      <c r="B47" s="330"/>
      <c r="C47" s="330"/>
      <c r="D47" s="330"/>
      <c r="E47" s="330"/>
    </row>
    <row r="48" spans="1:5" s="92" customFormat="1" ht="15" customHeight="1" x14ac:dyDescent="0.2">
      <c r="B48" s="303" t="str">
        <f>'P1 - Přehled'!E117</f>
        <v>Mgr. Miroslav Vávra</v>
      </c>
    </row>
    <row r="49" spans="1:6" s="92" customFormat="1" ht="15" customHeight="1" x14ac:dyDescent="0.2"/>
    <row r="50" spans="1:6" s="92" customFormat="1" ht="15" customHeight="1" x14ac:dyDescent="0.2">
      <c r="A50" s="332" t="s">
        <v>339</v>
      </c>
      <c r="B50" s="330"/>
      <c r="C50" s="330"/>
      <c r="D50" s="330"/>
      <c r="E50" s="330"/>
    </row>
    <row r="51" spans="1:6" x14ac:dyDescent="0.2">
      <c r="A51" s="58"/>
      <c r="B51" s="94" t="s">
        <v>290</v>
      </c>
      <c r="C51" s="58"/>
      <c r="D51" s="58"/>
      <c r="E51" s="58"/>
      <c r="F51" s="58"/>
    </row>
    <row r="52" spans="1:6" x14ac:dyDescent="0.2">
      <c r="A52" s="314"/>
      <c r="B52" s="314"/>
      <c r="C52" s="314"/>
      <c r="D52" s="314"/>
      <c r="E52" s="314"/>
    </row>
    <row r="53" spans="1:6" x14ac:dyDescent="0.2">
      <c r="A53" s="314"/>
      <c r="B53" s="314"/>
      <c r="C53" s="314"/>
      <c r="D53" s="314"/>
      <c r="E53" s="314"/>
    </row>
  </sheetData>
  <mergeCells count="15">
    <mergeCell ref="A4:E4"/>
    <mergeCell ref="A9:C9"/>
    <mergeCell ref="A23:C23"/>
    <mergeCell ref="A8:H8"/>
    <mergeCell ref="A39:D39"/>
    <mergeCell ref="B33:C33"/>
    <mergeCell ref="A5:E5"/>
    <mergeCell ref="A6:H6"/>
    <mergeCell ref="A7:H7"/>
    <mergeCell ref="A53:E53"/>
    <mergeCell ref="B43:E43"/>
    <mergeCell ref="A44:E44"/>
    <mergeCell ref="A47:E47"/>
    <mergeCell ref="A50:E50"/>
    <mergeCell ref="A52:E52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7" zoomScaleNormal="100" workbookViewId="0">
      <selection activeCell="H63" sqref="H63"/>
    </sheetView>
  </sheetViews>
  <sheetFormatPr defaultColWidth="9.140625" defaultRowHeight="12.75" x14ac:dyDescent="0.2"/>
  <cols>
    <col min="1" max="1" width="38.7109375" style="169" customWidth="1"/>
    <col min="2" max="6" width="17.7109375" style="169" customWidth="1"/>
    <col min="7" max="7" width="0.28515625" style="169" customWidth="1"/>
    <col min="8" max="8" width="0.140625" style="169" customWidth="1"/>
    <col min="9" max="16384" width="9.140625" style="169"/>
  </cols>
  <sheetData>
    <row r="1" spans="1:8" x14ac:dyDescent="0.2">
      <c r="A1" s="98" t="s">
        <v>0</v>
      </c>
      <c r="E1" s="99" t="s">
        <v>77</v>
      </c>
    </row>
    <row r="2" spans="1:8" x14ac:dyDescent="0.2">
      <c r="A2" s="98" t="s">
        <v>155</v>
      </c>
      <c r="E2" s="99" t="s">
        <v>165</v>
      </c>
      <c r="F2" s="270">
        <f>'P1 - Přehled'!H2</f>
        <v>1408</v>
      </c>
    </row>
    <row r="3" spans="1:8" x14ac:dyDescent="0.2">
      <c r="A3" s="338" t="s">
        <v>307</v>
      </c>
      <c r="B3" s="338"/>
      <c r="C3" s="338"/>
      <c r="D3" s="338"/>
      <c r="E3" s="338"/>
      <c r="F3" s="338"/>
    </row>
    <row r="4" spans="1:8" x14ac:dyDescent="0.2">
      <c r="A4" s="100"/>
      <c r="B4" s="100"/>
      <c r="C4" s="100"/>
      <c r="D4" s="100"/>
      <c r="E4" s="100"/>
      <c r="F4" s="100"/>
    </row>
    <row r="5" spans="1:8" ht="39" customHeight="1" x14ac:dyDescent="0.2">
      <c r="A5" s="311" t="str">
        <f>'P1 - Přehled'!A6:H6</f>
        <v>Gymnázium, Turnov, Jana Palacha 804, příspěvková organizace</v>
      </c>
      <c r="B5" s="311"/>
      <c r="C5" s="311"/>
      <c r="D5" s="311"/>
      <c r="E5" s="311"/>
      <c r="F5" s="311"/>
      <c r="G5" s="311"/>
      <c r="H5" s="311"/>
    </row>
    <row r="6" spans="1:8" x14ac:dyDescent="0.2">
      <c r="A6" s="170"/>
      <c r="B6" s="170"/>
      <c r="C6" s="170"/>
      <c r="D6" s="170"/>
      <c r="E6" s="170"/>
      <c r="F6" s="170"/>
    </row>
    <row r="7" spans="1:8" x14ac:dyDescent="0.2">
      <c r="A7" s="341" t="s">
        <v>161</v>
      </c>
      <c r="B7" s="341"/>
      <c r="C7" s="341"/>
      <c r="D7" s="341"/>
      <c r="E7" s="341"/>
      <c r="F7" s="341"/>
    </row>
    <row r="8" spans="1:8" x14ac:dyDescent="0.2">
      <c r="A8" s="101" t="s">
        <v>78</v>
      </c>
      <c r="B8" s="101" t="s">
        <v>79</v>
      </c>
      <c r="C8" s="101" t="s">
        <v>292</v>
      </c>
      <c r="D8" s="101" t="s">
        <v>313</v>
      </c>
      <c r="E8" s="298" t="s">
        <v>152</v>
      </c>
      <c r="F8" s="102"/>
      <c r="G8" s="103"/>
      <c r="H8" s="103"/>
    </row>
    <row r="9" spans="1:8" x14ac:dyDescent="0.2">
      <c r="A9" s="104" t="s">
        <v>157</v>
      </c>
      <c r="B9" s="105">
        <f>SUM(B10:B12)</f>
        <v>0</v>
      </c>
      <c r="C9" s="105">
        <f>SUM(C10:C12)</f>
        <v>0</v>
      </c>
      <c r="D9" s="105">
        <f>SUM(D10:D12)</f>
        <v>0</v>
      </c>
      <c r="E9" s="342" t="s">
        <v>80</v>
      </c>
      <c r="F9" s="342"/>
      <c r="G9" s="103"/>
    </row>
    <row r="10" spans="1:8" x14ac:dyDescent="0.2">
      <c r="A10" s="107"/>
      <c r="B10" s="109"/>
      <c r="C10" s="109"/>
      <c r="D10" s="107"/>
      <c r="E10" s="342" t="s">
        <v>159</v>
      </c>
      <c r="F10" s="342"/>
      <c r="G10" s="103"/>
    </row>
    <row r="11" spans="1:8" x14ac:dyDescent="0.2">
      <c r="A11" s="107"/>
      <c r="B11" s="109"/>
      <c r="C11" s="109"/>
      <c r="D11" s="107"/>
      <c r="E11" s="342"/>
      <c r="F11" s="342"/>
      <c r="G11" s="103"/>
    </row>
    <row r="12" spans="1:8" x14ac:dyDescent="0.2">
      <c r="A12" s="107"/>
      <c r="B12" s="109"/>
      <c r="C12" s="109"/>
      <c r="D12" s="107"/>
      <c r="E12" s="106"/>
      <c r="F12" s="106"/>
      <c r="G12" s="103"/>
    </row>
    <row r="13" spans="1:8" x14ac:dyDescent="0.2">
      <c r="A13" s="103"/>
      <c r="B13" s="103"/>
      <c r="C13" s="103"/>
      <c r="D13" s="103"/>
      <c r="E13" s="103"/>
      <c r="F13" s="99"/>
      <c r="G13" s="103"/>
    </row>
    <row r="14" spans="1:8" x14ac:dyDescent="0.2">
      <c r="A14" s="341" t="s">
        <v>342</v>
      </c>
      <c r="B14" s="341"/>
      <c r="C14" s="341"/>
      <c r="D14" s="341"/>
      <c r="E14" s="341"/>
      <c r="F14" s="341"/>
      <c r="G14" s="103"/>
    </row>
    <row r="15" spans="1:8" x14ac:dyDescent="0.2">
      <c r="A15" s="101" t="s">
        <v>78</v>
      </c>
      <c r="B15" s="101" t="s">
        <v>79</v>
      </c>
      <c r="C15" s="101" t="s">
        <v>292</v>
      </c>
      <c r="D15" s="101" t="s">
        <v>81</v>
      </c>
      <c r="E15" s="101" t="s">
        <v>82</v>
      </c>
      <c r="F15" s="103" t="s">
        <v>152</v>
      </c>
    </row>
    <row r="16" spans="1:8" x14ac:dyDescent="0.2">
      <c r="A16" s="108" t="s">
        <v>83</v>
      </c>
      <c r="B16" s="105">
        <f>SUM(B17:B20)</f>
        <v>0</v>
      </c>
      <c r="C16" s="105">
        <f>SUM(C17:C20)</f>
        <v>0</v>
      </c>
      <c r="D16" s="105">
        <f>SUM(D17:D20)</f>
        <v>0</v>
      </c>
      <c r="E16" s="105">
        <f>SUM(E17:E20)</f>
        <v>0</v>
      </c>
      <c r="F16" s="103"/>
    </row>
    <row r="17" spans="1:7" x14ac:dyDescent="0.2">
      <c r="A17" s="108"/>
      <c r="B17" s="109"/>
      <c r="C17" s="109"/>
      <c r="D17" s="109"/>
      <c r="E17" s="109"/>
      <c r="F17" s="103"/>
    </row>
    <row r="18" spans="1:7" x14ac:dyDescent="0.2">
      <c r="A18" s="107"/>
      <c r="B18" s="109"/>
      <c r="C18" s="109"/>
      <c r="D18" s="109"/>
      <c r="E18" s="109"/>
      <c r="F18" s="103"/>
    </row>
    <row r="19" spans="1:7" x14ac:dyDescent="0.2">
      <c r="A19" s="107"/>
      <c r="B19" s="109"/>
      <c r="C19" s="109"/>
      <c r="D19" s="109"/>
      <c r="E19" s="109"/>
      <c r="F19" s="103"/>
    </row>
    <row r="20" spans="1:7" x14ac:dyDescent="0.2">
      <c r="A20" s="107"/>
      <c r="B20" s="109"/>
      <c r="C20" s="109"/>
      <c r="D20" s="109"/>
      <c r="E20" s="109"/>
      <c r="F20" s="103"/>
    </row>
    <row r="21" spans="1:7" x14ac:dyDescent="0.2">
      <c r="A21" s="108" t="s">
        <v>84</v>
      </c>
      <c r="B21" s="105">
        <f>SUM(B22:B27)</f>
        <v>300000</v>
      </c>
      <c r="C21" s="105">
        <f>SUM(C22:C27)</f>
        <v>300000</v>
      </c>
      <c r="D21" s="105">
        <f>SUM(D22:D27)</f>
        <v>0</v>
      </c>
      <c r="E21" s="105">
        <f>SUM(E22:E27)</f>
        <v>0</v>
      </c>
      <c r="F21" s="103"/>
    </row>
    <row r="22" spans="1:7" x14ac:dyDescent="0.2">
      <c r="A22" s="107" t="s">
        <v>344</v>
      </c>
      <c r="B22" s="109">
        <v>300000</v>
      </c>
      <c r="C22" s="109">
        <v>300000</v>
      </c>
      <c r="D22" s="109"/>
      <c r="E22" s="109"/>
      <c r="F22" s="103"/>
    </row>
    <row r="23" spans="1:7" x14ac:dyDescent="0.2">
      <c r="A23" s="107" t="s">
        <v>345</v>
      </c>
      <c r="B23" s="109"/>
      <c r="C23" s="109"/>
      <c r="D23" s="109"/>
      <c r="E23" s="109"/>
      <c r="F23" s="103"/>
    </row>
    <row r="24" spans="1:7" x14ac:dyDescent="0.2">
      <c r="A24" s="107"/>
      <c r="B24" s="109"/>
      <c r="C24" s="109"/>
      <c r="D24" s="109"/>
      <c r="E24" s="109"/>
      <c r="F24" s="103"/>
    </row>
    <row r="25" spans="1:7" x14ac:dyDescent="0.2">
      <c r="A25" s="107"/>
      <c r="B25" s="109"/>
      <c r="C25" s="109"/>
      <c r="D25" s="109"/>
      <c r="E25" s="109"/>
      <c r="F25" s="103"/>
    </row>
    <row r="26" spans="1:7" x14ac:dyDescent="0.2">
      <c r="A26" s="108"/>
      <c r="B26" s="105"/>
      <c r="C26" s="105"/>
      <c r="D26" s="105"/>
      <c r="E26" s="105"/>
      <c r="F26" s="103"/>
    </row>
    <row r="27" spans="1:7" x14ac:dyDescent="0.2">
      <c r="A27" s="107"/>
      <c r="B27" s="109"/>
      <c r="C27" s="109"/>
      <c r="D27" s="109"/>
      <c r="E27" s="109"/>
      <c r="F27" s="103"/>
    </row>
    <row r="28" spans="1:7" x14ac:dyDescent="0.2">
      <c r="A28" s="103"/>
      <c r="B28" s="103"/>
      <c r="C28" s="103"/>
      <c r="D28" s="110"/>
      <c r="E28" s="103"/>
      <c r="F28" s="103"/>
      <c r="G28" s="103"/>
    </row>
    <row r="29" spans="1:7" s="283" customFormat="1" ht="15" customHeight="1" x14ac:dyDescent="0.2">
      <c r="A29" s="283" t="s">
        <v>160</v>
      </c>
      <c r="B29" s="339" t="str">
        <f>'P1 - Přehled'!E115</f>
        <v>Martina Janečková</v>
      </c>
      <c r="C29" s="339"/>
      <c r="D29" s="285" t="s">
        <v>349</v>
      </c>
      <c r="E29" s="283" t="s">
        <v>65</v>
      </c>
    </row>
    <row r="30" spans="1:7" s="283" customFormat="1" ht="15" customHeight="1" x14ac:dyDescent="0.2">
      <c r="B30" s="301"/>
      <c r="C30" s="301"/>
      <c r="D30" s="286"/>
    </row>
    <row r="31" spans="1:7" s="283" customFormat="1" ht="15" customHeight="1" x14ac:dyDescent="0.2">
      <c r="A31" s="283" t="s">
        <v>156</v>
      </c>
      <c r="B31" s="339" t="str">
        <f>'P1 - Přehled'!E117</f>
        <v>Mgr. Miroslav Vávra</v>
      </c>
      <c r="C31" s="339"/>
      <c r="D31" s="285" t="s">
        <v>349</v>
      </c>
      <c r="E31" s="283" t="s">
        <v>65</v>
      </c>
    </row>
    <row r="32" spans="1:7" s="283" customFormat="1" ht="15" customHeight="1" x14ac:dyDescent="0.2">
      <c r="B32" s="301"/>
      <c r="C32" s="301"/>
      <c r="D32" s="286"/>
    </row>
    <row r="33" spans="1:7" s="283" customFormat="1" ht="15" customHeight="1" x14ac:dyDescent="0.2">
      <c r="A33" s="283" t="s">
        <v>324</v>
      </c>
      <c r="B33" s="340" t="s">
        <v>290</v>
      </c>
      <c r="C33" s="340"/>
      <c r="D33" s="285" t="s">
        <v>169</v>
      </c>
      <c r="E33" s="283" t="s">
        <v>65</v>
      </c>
    </row>
    <row r="34" spans="1:7" x14ac:dyDescent="0.2">
      <c r="A34" s="103"/>
      <c r="B34" s="103"/>
      <c r="C34" s="103"/>
      <c r="D34" s="103"/>
      <c r="E34" s="103"/>
      <c r="F34" s="103"/>
      <c r="G34" s="103"/>
    </row>
  </sheetData>
  <mergeCells count="10">
    <mergeCell ref="A5:H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3"/>
  <sheetViews>
    <sheetView zoomScaleNormal="100" workbookViewId="0">
      <selection activeCell="H63" sqref="H63"/>
    </sheetView>
  </sheetViews>
  <sheetFormatPr defaultColWidth="9.140625" defaultRowHeight="12.75" x14ac:dyDescent="0.2"/>
  <cols>
    <col min="1" max="1" width="3.28515625" style="61" customWidth="1"/>
    <col min="2" max="2" width="9.140625" style="61"/>
    <col min="3" max="3" width="15.42578125" style="61" customWidth="1"/>
    <col min="4" max="5" width="9.140625" style="61"/>
    <col min="6" max="6" width="8.5703125" style="61" customWidth="1"/>
    <col min="7" max="7" width="17.7109375" style="61" customWidth="1"/>
    <col min="8" max="8" width="8.42578125" style="61" customWidth="1"/>
    <col min="9" max="16384" width="9.140625" style="61"/>
  </cols>
  <sheetData>
    <row r="1" spans="1:10" x14ac:dyDescent="0.2">
      <c r="A1" s="45" t="s">
        <v>0</v>
      </c>
      <c r="B1" s="45"/>
      <c r="C1" s="45"/>
      <c r="D1" s="45"/>
      <c r="E1" s="45"/>
      <c r="F1" s="45"/>
      <c r="G1" s="267" t="s">
        <v>87</v>
      </c>
      <c r="H1" s="267"/>
      <c r="J1" s="45"/>
    </row>
    <row r="2" spans="1:10" x14ac:dyDescent="0.2">
      <c r="A2" s="45" t="s">
        <v>155</v>
      </c>
      <c r="B2" s="45"/>
      <c r="C2" s="45"/>
      <c r="D2" s="45"/>
      <c r="E2" s="45"/>
      <c r="F2" s="45"/>
      <c r="G2" s="267" t="s">
        <v>165</v>
      </c>
      <c r="H2" s="268">
        <f>'P1 - Přehled'!H2</f>
        <v>1408</v>
      </c>
      <c r="J2" s="45"/>
    </row>
    <row r="3" spans="1:10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">
      <c r="A4" s="343" t="s">
        <v>302</v>
      </c>
      <c r="B4" s="344"/>
      <c r="C4" s="344"/>
      <c r="D4" s="344"/>
      <c r="E4" s="344"/>
      <c r="F4" s="344"/>
      <c r="G4" s="344"/>
      <c r="H4" s="344"/>
      <c r="I4" s="45"/>
      <c r="J4" s="45"/>
    </row>
    <row r="5" spans="1:10" x14ac:dyDescent="0.2">
      <c r="A5" s="45"/>
      <c r="B5" s="45"/>
      <c r="C5" s="355" t="s">
        <v>328</v>
      </c>
      <c r="D5" s="355"/>
      <c r="E5" s="355"/>
      <c r="F5" s="355"/>
      <c r="G5" s="355"/>
      <c r="H5" s="45"/>
      <c r="I5" s="45"/>
      <c r="J5" s="45"/>
    </row>
    <row r="6" spans="1:10" x14ac:dyDescent="0.2">
      <c r="A6" s="314" t="s">
        <v>310</v>
      </c>
      <c r="B6" s="329"/>
      <c r="C6" s="329"/>
      <c r="D6" s="329"/>
      <c r="E6" s="329"/>
      <c r="F6" s="329"/>
      <c r="G6" s="329"/>
      <c r="H6" s="329"/>
      <c r="I6" s="45"/>
      <c r="J6" s="45"/>
    </row>
    <row r="7" spans="1:10" ht="37.5" customHeight="1" x14ac:dyDescent="0.2">
      <c r="A7" s="311" t="str">
        <f>'P1 - Přehled'!A6:H6</f>
        <v>Gymnázium, Turnov, Jana Palacha 804, příspěvková organizace</v>
      </c>
      <c r="B7" s="311"/>
      <c r="C7" s="311"/>
      <c r="D7" s="311"/>
      <c r="E7" s="311"/>
      <c r="F7" s="311"/>
      <c r="G7" s="311"/>
      <c r="H7" s="311"/>
      <c r="I7" s="45"/>
      <c r="J7" s="45"/>
    </row>
    <row r="8" spans="1:10" x14ac:dyDescent="0.2">
      <c r="A8" s="314"/>
      <c r="B8" s="329"/>
      <c r="C8" s="329"/>
      <c r="D8" s="329"/>
      <c r="E8" s="329"/>
      <c r="F8" s="329"/>
      <c r="G8" s="329"/>
      <c r="H8" s="329"/>
      <c r="I8" s="45"/>
      <c r="J8" s="45"/>
    </row>
    <row r="9" spans="1:10" x14ac:dyDescent="0.2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13.5" thickBot="1" x14ac:dyDescent="0.25">
      <c r="A10" s="45"/>
      <c r="B10" s="159" t="s">
        <v>311</v>
      </c>
      <c r="C10" s="45"/>
      <c r="D10" s="45"/>
      <c r="E10" s="45"/>
      <c r="F10" s="45"/>
      <c r="G10" s="45"/>
      <c r="H10" s="93" t="s">
        <v>152</v>
      </c>
      <c r="I10" s="45"/>
      <c r="J10" s="45"/>
    </row>
    <row r="11" spans="1:10" x14ac:dyDescent="0.2">
      <c r="A11" s="294" t="s">
        <v>88</v>
      </c>
      <c r="B11" s="290" t="s">
        <v>92</v>
      </c>
      <c r="C11" s="291"/>
      <c r="D11" s="291"/>
      <c r="E11" s="291"/>
      <c r="F11" s="292"/>
      <c r="G11" s="349">
        <v>15521000</v>
      </c>
      <c r="H11" s="350"/>
      <c r="I11" s="45"/>
      <c r="J11" s="45"/>
    </row>
    <row r="12" spans="1:10" x14ac:dyDescent="0.2">
      <c r="A12" s="295" t="s">
        <v>89</v>
      </c>
      <c r="B12" s="210" t="s">
        <v>94</v>
      </c>
      <c r="C12" s="293"/>
      <c r="D12" s="293"/>
      <c r="E12" s="293"/>
      <c r="F12" s="21"/>
      <c r="G12" s="351">
        <v>100000</v>
      </c>
      <c r="H12" s="352"/>
      <c r="I12" s="45"/>
      <c r="J12" s="45"/>
    </row>
    <row r="13" spans="1:10" ht="13.5" thickBot="1" x14ac:dyDescent="0.25">
      <c r="A13" s="95" t="s">
        <v>90</v>
      </c>
      <c r="B13" s="96" t="s">
        <v>96</v>
      </c>
      <c r="C13" s="97"/>
      <c r="D13" s="97"/>
      <c r="E13" s="97" t="s">
        <v>326</v>
      </c>
      <c r="F13" s="289"/>
      <c r="G13" s="353">
        <f>SUM(G11:H12)</f>
        <v>15621000</v>
      </c>
      <c r="H13" s="354"/>
      <c r="I13" s="45"/>
      <c r="J13" s="45"/>
    </row>
    <row r="14" spans="1:10" x14ac:dyDescent="0.2">
      <c r="A14" s="294" t="s">
        <v>91</v>
      </c>
      <c r="B14" s="290" t="s">
        <v>154</v>
      </c>
      <c r="C14" s="291"/>
      <c r="D14" s="291"/>
      <c r="E14" s="291"/>
      <c r="F14" s="292"/>
      <c r="G14" s="349">
        <v>5277140</v>
      </c>
      <c r="H14" s="350"/>
      <c r="I14" s="45"/>
      <c r="J14" s="45"/>
    </row>
    <row r="15" spans="1:10" x14ac:dyDescent="0.2">
      <c r="A15" s="295" t="s">
        <v>93</v>
      </c>
      <c r="B15" s="210" t="s">
        <v>301</v>
      </c>
      <c r="C15" s="293"/>
      <c r="D15" s="293"/>
      <c r="E15" s="293"/>
      <c r="F15" s="21"/>
      <c r="G15" s="351">
        <v>312420</v>
      </c>
      <c r="H15" s="352"/>
      <c r="I15" s="45"/>
      <c r="J15" s="45"/>
    </row>
    <row r="16" spans="1:10" x14ac:dyDescent="0.2">
      <c r="A16" s="295" t="s">
        <v>95</v>
      </c>
      <c r="B16" s="210" t="s">
        <v>98</v>
      </c>
      <c r="C16" s="293"/>
      <c r="D16" s="293"/>
      <c r="E16" s="293"/>
      <c r="F16" s="21"/>
      <c r="G16" s="351">
        <v>370000</v>
      </c>
      <c r="H16" s="352"/>
      <c r="I16" s="45"/>
      <c r="J16" s="45"/>
    </row>
    <row r="17" spans="1:10" ht="13.5" thickBot="1" x14ac:dyDescent="0.25">
      <c r="A17" s="95" t="s">
        <v>97</v>
      </c>
      <c r="B17" s="96" t="s">
        <v>99</v>
      </c>
      <c r="C17" s="97"/>
      <c r="D17" s="97"/>
      <c r="E17" s="97" t="s">
        <v>327</v>
      </c>
      <c r="F17" s="289"/>
      <c r="G17" s="353">
        <f>SUM(G13:H16)</f>
        <v>21580560</v>
      </c>
      <c r="H17" s="354"/>
      <c r="I17" s="45"/>
      <c r="J17" s="45"/>
    </row>
    <row r="18" spans="1:10" x14ac:dyDescent="0.2">
      <c r="A18" s="23"/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2">
      <c r="A19" s="23"/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">
      <c r="A20" s="23"/>
      <c r="B20" s="45"/>
      <c r="C20" s="45"/>
      <c r="D20" s="45"/>
      <c r="E20" s="45"/>
      <c r="F20" s="45"/>
      <c r="G20" s="45"/>
      <c r="H20" s="45"/>
      <c r="I20" s="45"/>
      <c r="J20" s="45"/>
    </row>
    <row r="21" spans="1:10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">
      <c r="A22" s="279" t="s">
        <v>63</v>
      </c>
      <c r="B22" s="279"/>
      <c r="C22" s="279"/>
      <c r="D22" s="277"/>
      <c r="H22" s="45"/>
      <c r="I22" s="45"/>
      <c r="J22" s="45"/>
    </row>
    <row r="23" spans="1:10" x14ac:dyDescent="0.2">
      <c r="A23" s="279"/>
      <c r="B23" s="345" t="str">
        <f>'P1 - Přehled'!E115</f>
        <v>Martina Janečková</v>
      </c>
      <c r="C23" s="346"/>
      <c r="D23" s="346"/>
      <c r="E23" s="279" t="s">
        <v>349</v>
      </c>
      <c r="F23" s="279"/>
      <c r="G23" s="279" t="s">
        <v>65</v>
      </c>
      <c r="H23" s="279"/>
      <c r="I23" s="45"/>
      <c r="J23" s="45"/>
    </row>
    <row r="24" spans="1:10" x14ac:dyDescent="0.2">
      <c r="A24" s="279"/>
      <c r="B24" s="277"/>
      <c r="C24" s="278"/>
      <c r="D24" s="278"/>
      <c r="E24" s="279"/>
      <c r="F24" s="279"/>
      <c r="G24" s="279"/>
      <c r="H24" s="279"/>
      <c r="I24" s="45"/>
      <c r="J24" s="45"/>
    </row>
    <row r="25" spans="1:10" x14ac:dyDescent="0.2">
      <c r="A25" s="279" t="s">
        <v>85</v>
      </c>
      <c r="B25" s="279"/>
      <c r="C25" s="279"/>
      <c r="D25" s="279"/>
      <c r="E25" s="279"/>
      <c r="F25" s="279"/>
      <c r="G25" s="279"/>
      <c r="H25" s="279"/>
      <c r="I25" s="45"/>
      <c r="J25" s="45"/>
    </row>
    <row r="26" spans="1:10" x14ac:dyDescent="0.2">
      <c r="A26" s="279"/>
      <c r="B26" s="345" t="str">
        <f>'P1 - Přehled'!E117</f>
        <v>Mgr. Miroslav Vávra</v>
      </c>
      <c r="C26" s="346"/>
      <c r="D26" s="346"/>
      <c r="E26" s="279" t="s">
        <v>349</v>
      </c>
      <c r="F26" s="279"/>
      <c r="G26" s="279" t="s">
        <v>65</v>
      </c>
      <c r="H26" s="279"/>
      <c r="I26" s="45"/>
      <c r="J26" s="45"/>
    </row>
    <row r="27" spans="1:10" x14ac:dyDescent="0.2">
      <c r="A27" s="279"/>
      <c r="B27" s="277"/>
      <c r="C27" s="278"/>
      <c r="D27" s="278"/>
      <c r="E27" s="279"/>
      <c r="F27" s="279"/>
      <c r="G27" s="279"/>
      <c r="H27" s="279"/>
      <c r="I27" s="45"/>
      <c r="J27" s="45"/>
    </row>
    <row r="28" spans="1:10" s="279" customFormat="1" ht="15" customHeight="1" x14ac:dyDescent="0.2">
      <c r="A28" s="279" t="s">
        <v>340</v>
      </c>
    </row>
    <row r="29" spans="1:10" s="279" customFormat="1" ht="15" customHeight="1" x14ac:dyDescent="0.2">
      <c r="B29" s="347" t="s">
        <v>290</v>
      </c>
      <c r="C29" s="348"/>
      <c r="D29" s="348"/>
      <c r="E29" s="279" t="s">
        <v>64</v>
      </c>
      <c r="G29" s="279" t="s">
        <v>65</v>
      </c>
    </row>
    <row r="30" spans="1:10" s="279" customFormat="1" ht="15" customHeight="1" x14ac:dyDescent="0.2">
      <c r="A30" s="45"/>
      <c r="B30" s="45"/>
      <c r="C30" s="45"/>
      <c r="D30" s="45"/>
      <c r="E30" s="45"/>
      <c r="F30" s="45"/>
      <c r="G30" s="45"/>
    </row>
    <row r="31" spans="1:10" s="279" customFormat="1" ht="15" customHeight="1" x14ac:dyDescent="0.2">
      <c r="A31" s="45"/>
      <c r="B31" s="45"/>
      <c r="C31" s="45"/>
      <c r="D31" s="45"/>
      <c r="E31" s="45"/>
      <c r="F31" s="45"/>
      <c r="G31" s="45"/>
      <c r="H31" s="45"/>
    </row>
    <row r="32" spans="1:10" s="279" customFormat="1" ht="15" customHeight="1" x14ac:dyDescent="0.2">
      <c r="A32" s="45"/>
      <c r="B32" s="45"/>
      <c r="C32" s="45"/>
      <c r="D32" s="45"/>
      <c r="E32" s="45"/>
      <c r="F32" s="45"/>
      <c r="G32" s="45"/>
      <c r="H32" s="45"/>
    </row>
    <row r="33" spans="1:10" s="279" customFormat="1" ht="15" customHeight="1" x14ac:dyDescent="0.2">
      <c r="A33" s="45"/>
      <c r="B33" s="45"/>
      <c r="C33" s="45"/>
      <c r="D33" s="45"/>
      <c r="E33" s="45"/>
      <c r="F33" s="45"/>
      <c r="G33" s="45"/>
      <c r="H33" s="45"/>
    </row>
    <row r="34" spans="1:10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">
      <c r="A237" s="45"/>
      <c r="E237" s="45"/>
      <c r="F237" s="45"/>
      <c r="G237" s="45"/>
      <c r="H237" s="45"/>
      <c r="I237" s="45"/>
      <c r="J237" s="45"/>
    </row>
    <row r="238" spans="1:10" x14ac:dyDescent="0.2">
      <c r="A238" s="45"/>
      <c r="E238" s="45"/>
      <c r="F238" s="45"/>
      <c r="G238" s="45"/>
      <c r="H238" s="45"/>
      <c r="I238" s="45"/>
      <c r="J238" s="45"/>
    </row>
    <row r="239" spans="1:10" x14ac:dyDescent="0.2">
      <c r="A239" s="45"/>
      <c r="E239" s="45"/>
      <c r="F239" s="45"/>
      <c r="G239" s="45"/>
      <c r="H239" s="45"/>
      <c r="I239" s="45"/>
      <c r="J239" s="45"/>
    </row>
    <row r="240" spans="1:10" x14ac:dyDescent="0.2">
      <c r="H240" s="45"/>
      <c r="I240" s="45"/>
      <c r="J240" s="45"/>
    </row>
    <row r="241" spans="9:10" x14ac:dyDescent="0.2">
      <c r="I241" s="45"/>
      <c r="J241" s="45"/>
    </row>
    <row r="242" spans="9:10" x14ac:dyDescent="0.2">
      <c r="I242" s="45"/>
      <c r="J242" s="45"/>
    </row>
    <row r="243" spans="9:10" x14ac:dyDescent="0.2">
      <c r="I243" s="45"/>
      <c r="J243" s="45"/>
    </row>
  </sheetData>
  <mergeCells count="15">
    <mergeCell ref="A4:H4"/>
    <mergeCell ref="B23:D23"/>
    <mergeCell ref="B26:D26"/>
    <mergeCell ref="B29:D29"/>
    <mergeCell ref="G11:H11"/>
    <mergeCell ref="G12:H12"/>
    <mergeCell ref="G13:H13"/>
    <mergeCell ref="G14:H14"/>
    <mergeCell ref="G15:H15"/>
    <mergeCell ref="G16:H16"/>
    <mergeCell ref="C5:G5"/>
    <mergeCell ref="A8:H8"/>
    <mergeCell ref="A6:H6"/>
    <mergeCell ref="A7:H7"/>
    <mergeCell ref="G17:H1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16" zoomScaleNormal="100" workbookViewId="0">
      <selection activeCell="H63" sqref="H63"/>
    </sheetView>
  </sheetViews>
  <sheetFormatPr defaultColWidth="9.140625" defaultRowHeight="12.75" x14ac:dyDescent="0.2"/>
  <cols>
    <col min="1" max="1" width="3.7109375" style="92" customWidth="1"/>
    <col min="2" max="2" width="4.85546875" style="154" customWidth="1"/>
    <col min="3" max="3" width="2.140625" style="154" customWidth="1"/>
    <col min="4" max="4" width="9" style="154" customWidth="1"/>
    <col min="5" max="5" width="44.28515625" style="154" customWidth="1"/>
    <col min="6" max="6" width="15.42578125" style="167" customWidth="1"/>
    <col min="7" max="8" width="15.42578125" style="154" customWidth="1"/>
    <col min="9" max="16384" width="9.140625" style="154"/>
  </cols>
  <sheetData>
    <row r="1" spans="1:11" ht="12.75" customHeight="1" x14ac:dyDescent="0.2">
      <c r="A1" s="58"/>
      <c r="B1" s="314" t="s">
        <v>0</v>
      </c>
      <c r="C1" s="314"/>
      <c r="D1" s="314"/>
      <c r="E1" s="314"/>
      <c r="G1" s="267" t="s">
        <v>308</v>
      </c>
      <c r="H1" s="267"/>
      <c r="I1" s="58"/>
      <c r="J1" s="58"/>
      <c r="K1" s="58"/>
    </row>
    <row r="2" spans="1:11" ht="12.75" customHeight="1" x14ac:dyDescent="0.2">
      <c r="A2" s="58"/>
      <c r="B2" s="314" t="s">
        <v>155</v>
      </c>
      <c r="C2" s="314"/>
      <c r="D2" s="314"/>
      <c r="E2" s="314"/>
      <c r="G2" s="267" t="s">
        <v>165</v>
      </c>
      <c r="H2" s="268">
        <f>'P1 - Přehled'!H2</f>
        <v>1408</v>
      </c>
      <c r="I2" s="58"/>
      <c r="J2" s="58"/>
      <c r="K2" s="58"/>
    </row>
    <row r="3" spans="1:11" ht="12.75" customHeight="1" x14ac:dyDescent="0.2">
      <c r="A3" s="315" t="s">
        <v>309</v>
      </c>
      <c r="B3" s="315"/>
      <c r="C3" s="315"/>
      <c r="D3" s="315"/>
      <c r="E3" s="315"/>
      <c r="F3" s="315"/>
      <c r="G3" s="315"/>
      <c r="H3" s="315"/>
      <c r="I3" s="58"/>
      <c r="J3" s="58"/>
      <c r="K3" s="58"/>
    </row>
    <row r="4" spans="1:11" ht="12.75" customHeight="1" x14ac:dyDescent="0.2">
      <c r="A4" s="315" t="s">
        <v>325</v>
      </c>
      <c r="B4" s="315"/>
      <c r="C4" s="315"/>
      <c r="D4" s="315"/>
      <c r="E4" s="315"/>
      <c r="F4" s="315"/>
      <c r="G4" s="315"/>
      <c r="H4" s="315"/>
      <c r="I4" s="58"/>
      <c r="J4" s="58"/>
      <c r="K4" s="58"/>
    </row>
    <row r="5" spans="1:11" ht="5.25" customHeight="1" x14ac:dyDescent="0.2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</row>
    <row r="6" spans="1:11" ht="33.75" customHeight="1" x14ac:dyDescent="0.2">
      <c r="A6" s="311" t="str">
        <f>'P1 - Přehled'!A6:H6</f>
        <v>Gymnázium, Turnov, Jana Palacha 804, příspěvková organizace</v>
      </c>
      <c r="B6" s="311"/>
      <c r="C6" s="311"/>
      <c r="D6" s="311"/>
      <c r="E6" s="311"/>
      <c r="F6" s="311"/>
      <c r="G6" s="311"/>
      <c r="H6" s="311"/>
      <c r="I6" s="58"/>
      <c r="J6" s="58"/>
      <c r="K6" s="58"/>
    </row>
    <row r="7" spans="1:11" ht="12" customHeight="1" thickBot="1" x14ac:dyDescent="0.25">
      <c r="A7" s="228"/>
      <c r="B7" s="228"/>
      <c r="C7" s="228"/>
      <c r="D7" s="228"/>
      <c r="E7" s="228"/>
      <c r="F7" s="316" t="s">
        <v>152</v>
      </c>
      <c r="G7" s="356"/>
      <c r="H7" s="356"/>
      <c r="I7" s="58"/>
      <c r="J7" s="58"/>
      <c r="K7" s="58"/>
    </row>
    <row r="8" spans="1:11" ht="10.5" customHeight="1" thickBot="1" x14ac:dyDescent="0.25">
      <c r="A8" s="62" t="s">
        <v>2</v>
      </c>
      <c r="B8" s="357"/>
      <c r="C8" s="357"/>
      <c r="D8" s="357"/>
      <c r="E8" s="63" t="s">
        <v>4</v>
      </c>
      <c r="F8" s="209">
        <v>2018</v>
      </c>
      <c r="G8" s="229">
        <v>2019</v>
      </c>
      <c r="H8" s="199">
        <v>2020</v>
      </c>
      <c r="I8" s="58"/>
      <c r="J8" s="58"/>
      <c r="K8" s="58"/>
    </row>
    <row r="9" spans="1:11" ht="10.5" customHeight="1" x14ac:dyDescent="0.2">
      <c r="A9" s="230" t="s">
        <v>314</v>
      </c>
      <c r="B9" s="358" t="s">
        <v>5</v>
      </c>
      <c r="C9" s="320"/>
      <c r="D9" s="320"/>
      <c r="E9" s="321"/>
      <c r="F9" s="69">
        <f>+F10+F18+F24+F30+F35+F43+F52+F57+F59</f>
        <v>27946530</v>
      </c>
      <c r="G9" s="69">
        <f>+G10+G18+G24+G30+G35+G43+G52+G57+G59</f>
        <v>27963000</v>
      </c>
      <c r="H9" s="69">
        <f>+H10+H18+H24+H30+H35+H43+H52+H57+H59</f>
        <v>27963000</v>
      </c>
      <c r="I9" s="58"/>
      <c r="J9" s="58"/>
      <c r="K9" s="58"/>
    </row>
    <row r="10" spans="1:11" ht="10.5" customHeight="1" x14ac:dyDescent="0.2">
      <c r="A10" s="230" t="s">
        <v>176</v>
      </c>
      <c r="B10" s="231">
        <v>50</v>
      </c>
      <c r="C10" s="72" t="s">
        <v>6</v>
      </c>
      <c r="D10" s="73"/>
      <c r="E10" s="74"/>
      <c r="F10" s="75">
        <f>SUM(F11:F17)</f>
        <v>2910000</v>
      </c>
      <c r="G10" s="75">
        <f>SUM(G11:G17)</f>
        <v>2900000</v>
      </c>
      <c r="H10" s="75">
        <f>SUM(H11:H17)</f>
        <v>2900000</v>
      </c>
      <c r="I10" s="58"/>
      <c r="J10" s="58"/>
      <c r="K10" s="58"/>
    </row>
    <row r="11" spans="1:11" ht="10.5" customHeight="1" x14ac:dyDescent="0.2">
      <c r="A11" s="230" t="s">
        <v>177</v>
      </c>
      <c r="B11" s="232"/>
      <c r="C11" s="27"/>
      <c r="D11" s="10">
        <v>501</v>
      </c>
      <c r="E11" s="77" t="s">
        <v>7</v>
      </c>
      <c r="F11" s="78">
        <f>'P1 - Přehled'!H12</f>
        <v>1950000</v>
      </c>
      <c r="G11" s="78">
        <v>1950000</v>
      </c>
      <c r="H11" s="78">
        <v>1950000</v>
      </c>
      <c r="I11" s="58"/>
      <c r="J11" s="58"/>
      <c r="K11" s="58"/>
    </row>
    <row r="12" spans="1:11" ht="10.5" customHeight="1" x14ac:dyDescent="0.2">
      <c r="A12" s="230" t="s">
        <v>178</v>
      </c>
      <c r="B12" s="232"/>
      <c r="C12" s="27"/>
      <c r="D12" s="32">
        <v>502</v>
      </c>
      <c r="E12" s="79" t="s">
        <v>149</v>
      </c>
      <c r="F12" s="78">
        <v>960000</v>
      </c>
      <c r="G12" s="78">
        <v>950000</v>
      </c>
      <c r="H12" s="78">
        <v>950000</v>
      </c>
      <c r="I12" s="58"/>
      <c r="J12" s="58"/>
      <c r="K12" s="58"/>
    </row>
    <row r="13" spans="1:11" ht="10.5" customHeight="1" x14ac:dyDescent="0.2">
      <c r="A13" s="230" t="s">
        <v>179</v>
      </c>
      <c r="B13" s="233"/>
      <c r="C13" s="17"/>
      <c r="D13" s="17">
        <v>503</v>
      </c>
      <c r="E13" s="25" t="s">
        <v>170</v>
      </c>
      <c r="F13" s="78">
        <f>'P1 - Přehled'!H14</f>
        <v>0</v>
      </c>
      <c r="G13" s="78">
        <f>'P1 - Přehled'!I14</f>
        <v>0</v>
      </c>
      <c r="H13" s="78">
        <f>'P1 - Přehled'!J14</f>
        <v>0</v>
      </c>
      <c r="I13" s="58"/>
      <c r="J13" s="58"/>
      <c r="K13" s="58"/>
    </row>
    <row r="14" spans="1:11" ht="10.5" customHeight="1" x14ac:dyDescent="0.2">
      <c r="A14" s="230" t="s">
        <v>180</v>
      </c>
      <c r="B14" s="232"/>
      <c r="C14" s="39"/>
      <c r="D14" s="39">
        <v>504</v>
      </c>
      <c r="E14" s="40" t="s">
        <v>8</v>
      </c>
      <c r="F14" s="78">
        <f>'P1 - Přehled'!H15</f>
        <v>0</v>
      </c>
      <c r="G14" s="78">
        <f>'P1 - Přehled'!I15</f>
        <v>0</v>
      </c>
      <c r="H14" s="78">
        <f>'P1 - Přehled'!J15</f>
        <v>0</v>
      </c>
      <c r="I14" s="58"/>
      <c r="J14" s="58"/>
      <c r="K14" s="58"/>
    </row>
    <row r="15" spans="1:11" ht="10.5" customHeight="1" x14ac:dyDescent="0.2">
      <c r="A15" s="230" t="s">
        <v>181</v>
      </c>
      <c r="B15" s="232"/>
      <c r="C15" s="39"/>
      <c r="D15" s="39">
        <v>506</v>
      </c>
      <c r="E15" s="40" t="s">
        <v>173</v>
      </c>
      <c r="F15" s="78">
        <f>'P1 - Přehled'!H16</f>
        <v>0</v>
      </c>
      <c r="G15" s="78">
        <f>'P1 - Přehled'!I16</f>
        <v>0</v>
      </c>
      <c r="H15" s="78">
        <f>'P1 - Přehled'!J16</f>
        <v>0</v>
      </c>
      <c r="I15" s="58"/>
      <c r="J15" s="58"/>
      <c r="K15" s="58"/>
    </row>
    <row r="16" spans="1:11" ht="10.5" customHeight="1" x14ac:dyDescent="0.2">
      <c r="A16" s="230" t="s">
        <v>182</v>
      </c>
      <c r="B16" s="232"/>
      <c r="C16" s="39"/>
      <c r="D16" s="39">
        <v>507</v>
      </c>
      <c r="E16" s="40" t="s">
        <v>174</v>
      </c>
      <c r="F16" s="78">
        <f>'P1 - Přehled'!H17</f>
        <v>0</v>
      </c>
      <c r="G16" s="78">
        <f>'P1 - Přehled'!I17</f>
        <v>0</v>
      </c>
      <c r="H16" s="78">
        <f>'P1 - Přehled'!J17</f>
        <v>0</v>
      </c>
      <c r="I16" s="58"/>
      <c r="J16" s="58"/>
      <c r="K16" s="58"/>
    </row>
    <row r="17" spans="1:11" ht="10.5" customHeight="1" x14ac:dyDescent="0.2">
      <c r="A17" s="230" t="s">
        <v>183</v>
      </c>
      <c r="B17" s="232"/>
      <c r="C17" s="39"/>
      <c r="D17" s="39">
        <v>508</v>
      </c>
      <c r="E17" s="40" t="s">
        <v>175</v>
      </c>
      <c r="F17" s="78">
        <f>'P1 - Přehled'!H18</f>
        <v>0</v>
      </c>
      <c r="G17" s="78">
        <f>'P1 - Přehled'!I18</f>
        <v>0</v>
      </c>
      <c r="H17" s="78">
        <f>'P1 - Přehled'!J18</f>
        <v>0</v>
      </c>
      <c r="I17" s="58"/>
      <c r="J17" s="58"/>
      <c r="K17" s="58"/>
    </row>
    <row r="18" spans="1:11" ht="10.5" customHeight="1" x14ac:dyDescent="0.2">
      <c r="A18" s="230" t="s">
        <v>184</v>
      </c>
      <c r="B18" s="234">
        <v>51</v>
      </c>
      <c r="C18" s="46" t="s">
        <v>9</v>
      </c>
      <c r="D18" s="46"/>
      <c r="E18" s="46"/>
      <c r="F18" s="50">
        <f>SUM(F19:F23)</f>
        <v>2930970</v>
      </c>
      <c r="G18" s="50">
        <f>SUM(G19:G23)</f>
        <v>2945000</v>
      </c>
      <c r="H18" s="50">
        <f>SUM(H19:H23)</f>
        <v>2945000</v>
      </c>
      <c r="I18" s="58"/>
      <c r="J18" s="58"/>
      <c r="K18" s="58"/>
    </row>
    <row r="19" spans="1:11" ht="10.5" customHeight="1" x14ac:dyDescent="0.2">
      <c r="A19" s="230" t="s">
        <v>185</v>
      </c>
      <c r="B19" s="232"/>
      <c r="C19" s="17"/>
      <c r="D19" s="18">
        <v>511</v>
      </c>
      <c r="E19" s="19" t="s">
        <v>142</v>
      </c>
      <c r="F19" s="78">
        <f>'P1 - Přehled'!H20</f>
        <v>1200000</v>
      </c>
      <c r="G19" s="78">
        <v>1210000</v>
      </c>
      <c r="H19" s="78">
        <v>1210000</v>
      </c>
      <c r="I19" s="58"/>
      <c r="J19" s="58"/>
      <c r="K19" s="58"/>
    </row>
    <row r="20" spans="1:11" ht="10.5" customHeight="1" x14ac:dyDescent="0.2">
      <c r="A20" s="230" t="s">
        <v>186</v>
      </c>
      <c r="B20" s="232"/>
      <c r="C20" s="17"/>
      <c r="D20" s="20">
        <v>512</v>
      </c>
      <c r="E20" s="21" t="s">
        <v>10</v>
      </c>
      <c r="F20" s="78">
        <f>'P1 - Přehled'!H21</f>
        <v>36000</v>
      </c>
      <c r="G20" s="78">
        <v>35000</v>
      </c>
      <c r="H20" s="78">
        <v>35000</v>
      </c>
      <c r="I20" s="58"/>
      <c r="J20" s="58"/>
      <c r="K20" s="58"/>
    </row>
    <row r="21" spans="1:11" ht="10.5" customHeight="1" x14ac:dyDescent="0.2">
      <c r="A21" s="230" t="s">
        <v>187</v>
      </c>
      <c r="B21" s="235"/>
      <c r="C21" s="17"/>
      <c r="D21" s="17">
        <v>513</v>
      </c>
      <c r="E21" s="25" t="s">
        <v>11</v>
      </c>
      <c r="F21" s="78">
        <f>'P1 - Přehled'!H22</f>
        <v>10000</v>
      </c>
      <c r="G21" s="78">
        <v>10000</v>
      </c>
      <c r="H21" s="78">
        <v>10000</v>
      </c>
      <c r="I21" s="58"/>
      <c r="J21" s="58"/>
      <c r="K21" s="58"/>
    </row>
    <row r="22" spans="1:11" ht="10.5" customHeight="1" x14ac:dyDescent="0.2">
      <c r="A22" s="230" t="s">
        <v>188</v>
      </c>
      <c r="B22" s="235"/>
      <c r="C22" s="17"/>
      <c r="D22" s="17">
        <v>516</v>
      </c>
      <c r="E22" s="25" t="s">
        <v>29</v>
      </c>
      <c r="F22" s="78">
        <f>'P1 - Přehled'!H23</f>
        <v>0</v>
      </c>
      <c r="G22" s="78">
        <f>'P1 - Přehled'!I23</f>
        <v>0</v>
      </c>
      <c r="H22" s="78">
        <f>'P1 - Přehled'!J23</f>
        <v>0</v>
      </c>
      <c r="I22" s="58"/>
      <c r="J22" s="58"/>
      <c r="K22" s="58"/>
    </row>
    <row r="23" spans="1:11" ht="10.5" customHeight="1" x14ac:dyDescent="0.2">
      <c r="A23" s="230" t="s">
        <v>189</v>
      </c>
      <c r="B23" s="233"/>
      <c r="C23" s="17"/>
      <c r="D23" s="17">
        <v>518</v>
      </c>
      <c r="E23" s="25" t="s">
        <v>12</v>
      </c>
      <c r="F23" s="78">
        <f>'P1 - Přehled'!H24</f>
        <v>1684970</v>
      </c>
      <c r="G23" s="78">
        <v>1690000</v>
      </c>
      <c r="H23" s="78">
        <v>1690000</v>
      </c>
      <c r="I23" s="58"/>
      <c r="J23" s="58"/>
      <c r="K23" s="58"/>
    </row>
    <row r="24" spans="1:11" ht="10.5" customHeight="1" x14ac:dyDescent="0.2">
      <c r="A24" s="230" t="s">
        <v>190</v>
      </c>
      <c r="B24" s="231">
        <v>52</v>
      </c>
      <c r="C24" s="47" t="s">
        <v>13</v>
      </c>
      <c r="D24" s="47"/>
      <c r="E24" s="47"/>
      <c r="F24" s="50">
        <f>SUM(F25:F29)</f>
        <v>21275560</v>
      </c>
      <c r="G24" s="50">
        <f>SUM(G25:G29)</f>
        <v>21288000</v>
      </c>
      <c r="H24" s="50">
        <f>SUM(H25:H29)</f>
        <v>21288000</v>
      </c>
      <c r="I24" s="58"/>
      <c r="J24" s="58"/>
      <c r="K24" s="58"/>
    </row>
    <row r="25" spans="1:11" ht="10.5" customHeight="1" x14ac:dyDescent="0.2">
      <c r="A25" s="230" t="s">
        <v>191</v>
      </c>
      <c r="B25" s="232"/>
      <c r="C25" s="27"/>
      <c r="D25" s="27">
        <v>521</v>
      </c>
      <c r="E25" s="5" t="s">
        <v>14</v>
      </c>
      <c r="F25" s="78">
        <f>'P1 - Přehled'!H26</f>
        <v>15621000</v>
      </c>
      <c r="G25" s="78">
        <v>15630000</v>
      </c>
      <c r="H25" s="78">
        <v>15630000</v>
      </c>
      <c r="I25" s="58"/>
      <c r="J25" s="58"/>
      <c r="K25" s="58"/>
    </row>
    <row r="26" spans="1:11" ht="10.5" customHeight="1" x14ac:dyDescent="0.2">
      <c r="A26" s="230" t="s">
        <v>192</v>
      </c>
      <c r="B26" s="232"/>
      <c r="C26" s="27"/>
      <c r="D26" s="27">
        <v>524</v>
      </c>
      <c r="E26" s="5" t="s">
        <v>125</v>
      </c>
      <c r="F26" s="78">
        <f>'P1 - Přehled'!H27</f>
        <v>5277140</v>
      </c>
      <c r="G26" s="78">
        <v>5280000</v>
      </c>
      <c r="H26" s="78">
        <v>5280000</v>
      </c>
      <c r="I26" s="58"/>
      <c r="J26" s="58"/>
      <c r="K26" s="58"/>
    </row>
    <row r="27" spans="1:11" ht="10.5" customHeight="1" x14ac:dyDescent="0.2">
      <c r="A27" s="230" t="s">
        <v>193</v>
      </c>
      <c r="B27" s="233"/>
      <c r="C27" s="17"/>
      <c r="D27" s="17">
        <v>525</v>
      </c>
      <c r="E27" s="25" t="s">
        <v>171</v>
      </c>
      <c r="F27" s="78">
        <f>'P1 - Přehled'!H28</f>
        <v>65000</v>
      </c>
      <c r="G27" s="78">
        <v>65000</v>
      </c>
      <c r="H27" s="78">
        <v>65000</v>
      </c>
      <c r="I27" s="58"/>
      <c r="J27" s="58"/>
      <c r="K27" s="58"/>
    </row>
    <row r="28" spans="1:11" ht="10.5" customHeight="1" x14ac:dyDescent="0.2">
      <c r="A28" s="230" t="s">
        <v>194</v>
      </c>
      <c r="B28" s="233"/>
      <c r="C28" s="17"/>
      <c r="D28" s="17">
        <v>527</v>
      </c>
      <c r="E28" s="25" t="s">
        <v>15</v>
      </c>
      <c r="F28" s="78">
        <f>'P1 - Přehled'!H29</f>
        <v>312420</v>
      </c>
      <c r="G28" s="78">
        <v>313000</v>
      </c>
      <c r="H28" s="78">
        <v>313000</v>
      </c>
      <c r="I28" s="58"/>
      <c r="J28" s="58"/>
      <c r="K28" s="58"/>
    </row>
    <row r="29" spans="1:11" ht="10.5" customHeight="1" x14ac:dyDescent="0.2">
      <c r="A29" s="230" t="s">
        <v>195</v>
      </c>
      <c r="B29" s="233"/>
      <c r="C29" s="28"/>
      <c r="D29" s="29">
        <v>528</v>
      </c>
      <c r="E29" s="158" t="s">
        <v>124</v>
      </c>
      <c r="F29" s="78">
        <f>'P1 - Přehled'!H30</f>
        <v>0</v>
      </c>
      <c r="G29" s="78">
        <f>'P1 - Přehled'!I30</f>
        <v>0</v>
      </c>
      <c r="H29" s="78">
        <f>'P1 - Přehled'!J30</f>
        <v>0</v>
      </c>
      <c r="I29" s="58"/>
      <c r="J29" s="58"/>
      <c r="K29" s="58"/>
    </row>
    <row r="30" spans="1:11" ht="10.5" customHeight="1" x14ac:dyDescent="0.2">
      <c r="A30" s="230" t="s">
        <v>196</v>
      </c>
      <c r="B30" s="234">
        <v>53</v>
      </c>
      <c r="C30" s="48" t="s">
        <v>16</v>
      </c>
      <c r="D30" s="49"/>
      <c r="E30" s="49"/>
      <c r="F30" s="50">
        <f>SUM(F31:F34)</f>
        <v>0</v>
      </c>
      <c r="G30" s="50">
        <f>SUM(G31:G34)</f>
        <v>0</v>
      </c>
      <c r="H30" s="50">
        <f>SUM(H31:H34)</f>
        <v>0</v>
      </c>
      <c r="I30" s="58"/>
      <c r="J30" s="58"/>
      <c r="K30" s="58"/>
    </row>
    <row r="31" spans="1:11" ht="10.5" customHeight="1" x14ac:dyDescent="0.2">
      <c r="A31" s="230" t="s">
        <v>197</v>
      </c>
      <c r="B31" s="232"/>
      <c r="C31" s="27"/>
      <c r="D31" s="10">
        <v>531</v>
      </c>
      <c r="E31" s="31" t="s">
        <v>17</v>
      </c>
      <c r="F31" s="78">
        <f>'P1 - Přehled'!H32</f>
        <v>0</v>
      </c>
      <c r="G31" s="78">
        <f>'P1 - Přehled'!I32</f>
        <v>0</v>
      </c>
      <c r="H31" s="78">
        <f>'P1 - Přehled'!J32</f>
        <v>0</v>
      </c>
      <c r="I31" s="58"/>
      <c r="J31" s="58"/>
      <c r="K31" s="58"/>
    </row>
    <row r="32" spans="1:11" ht="10.5" customHeight="1" x14ac:dyDescent="0.2">
      <c r="A32" s="230" t="s">
        <v>198</v>
      </c>
      <c r="B32" s="232"/>
      <c r="C32" s="27"/>
      <c r="D32" s="9">
        <v>532</v>
      </c>
      <c r="E32" s="1" t="s">
        <v>18</v>
      </c>
      <c r="F32" s="78">
        <f>'P1 - Přehled'!H33</f>
        <v>0</v>
      </c>
      <c r="G32" s="78">
        <f>'P1 - Přehled'!I33</f>
        <v>0</v>
      </c>
      <c r="H32" s="78">
        <f>'P1 - Přehled'!J33</f>
        <v>0</v>
      </c>
      <c r="I32" s="58"/>
      <c r="J32" s="58"/>
      <c r="K32" s="58"/>
    </row>
    <row r="33" spans="1:11" ht="10.5" customHeight="1" x14ac:dyDescent="0.2">
      <c r="A33" s="230" t="s">
        <v>199</v>
      </c>
      <c r="B33" s="232"/>
      <c r="C33" s="27"/>
      <c r="D33" s="32">
        <v>538</v>
      </c>
      <c r="E33" s="210" t="s">
        <v>172</v>
      </c>
      <c r="F33" s="78">
        <f>'P1 - Přehled'!H34</f>
        <v>0</v>
      </c>
      <c r="G33" s="78">
        <f>'P1 - Přehled'!I34</f>
        <v>0</v>
      </c>
      <c r="H33" s="78">
        <f>'P1 - Přehled'!J34</f>
        <v>0</v>
      </c>
      <c r="I33" s="58"/>
      <c r="J33" s="58"/>
      <c r="K33" s="58"/>
    </row>
    <row r="34" spans="1:11" ht="10.5" customHeight="1" x14ac:dyDescent="0.2">
      <c r="A34" s="230" t="s">
        <v>200</v>
      </c>
      <c r="B34" s="232"/>
      <c r="C34" s="27"/>
      <c r="D34" s="32">
        <v>539</v>
      </c>
      <c r="E34" s="210" t="s">
        <v>269</v>
      </c>
      <c r="F34" s="78">
        <f>'P1 - Přehled'!H35</f>
        <v>0</v>
      </c>
      <c r="G34" s="78">
        <f>'P1 - Přehled'!I35</f>
        <v>0</v>
      </c>
      <c r="H34" s="78">
        <f>'P1 - Přehled'!J35</f>
        <v>0</v>
      </c>
      <c r="I34" s="58"/>
      <c r="J34" s="58"/>
      <c r="K34" s="58"/>
    </row>
    <row r="35" spans="1:11" ht="10.5" customHeight="1" x14ac:dyDescent="0.2">
      <c r="A35" s="230" t="s">
        <v>201</v>
      </c>
      <c r="B35" s="236">
        <v>54</v>
      </c>
      <c r="C35" s="46" t="s">
        <v>19</v>
      </c>
      <c r="D35" s="46"/>
      <c r="E35" s="46"/>
      <c r="F35" s="50">
        <f>SUM(F36:F42)</f>
        <v>70000</v>
      </c>
      <c r="G35" s="50">
        <f>SUM(G36:G42)</f>
        <v>70000</v>
      </c>
      <c r="H35" s="50">
        <f>SUM(H36:H42)</f>
        <v>70000</v>
      </c>
      <c r="I35" s="58"/>
      <c r="J35" s="58"/>
      <c r="K35" s="58"/>
    </row>
    <row r="36" spans="1:11" ht="10.5" customHeight="1" x14ac:dyDescent="0.2">
      <c r="A36" s="230" t="s">
        <v>202</v>
      </c>
      <c r="B36" s="237"/>
      <c r="C36" s="27"/>
      <c r="D36" s="17">
        <v>541</v>
      </c>
      <c r="E36" s="25" t="s">
        <v>20</v>
      </c>
      <c r="F36" s="78">
        <f>'P1 - Přehled'!H37</f>
        <v>0</v>
      </c>
      <c r="G36" s="78">
        <f>'P1 - Přehled'!I37</f>
        <v>0</v>
      </c>
      <c r="H36" s="78">
        <f>'P1 - Přehled'!J37</f>
        <v>0</v>
      </c>
      <c r="I36" s="58"/>
      <c r="J36" s="58"/>
      <c r="K36" s="58"/>
    </row>
    <row r="37" spans="1:11" ht="10.5" customHeight="1" x14ac:dyDescent="0.2">
      <c r="A37" s="230" t="s">
        <v>203</v>
      </c>
      <c r="B37" s="237"/>
      <c r="C37" s="27"/>
      <c r="D37" s="17">
        <v>542</v>
      </c>
      <c r="E37" s="25" t="s">
        <v>119</v>
      </c>
      <c r="F37" s="78">
        <f>'P1 - Přehled'!H38</f>
        <v>0</v>
      </c>
      <c r="G37" s="78">
        <f>'P1 - Přehled'!I38</f>
        <v>0</v>
      </c>
      <c r="H37" s="78">
        <f>'P1 - Přehled'!J38</f>
        <v>0</v>
      </c>
      <c r="I37" s="58"/>
      <c r="J37" s="58"/>
      <c r="K37" s="58"/>
    </row>
    <row r="38" spans="1:11" ht="10.5" customHeight="1" x14ac:dyDescent="0.2">
      <c r="A38" s="230" t="s">
        <v>204</v>
      </c>
      <c r="B38" s="238"/>
      <c r="C38" s="17"/>
      <c r="D38" s="17">
        <v>543</v>
      </c>
      <c r="E38" s="25" t="s">
        <v>22</v>
      </c>
      <c r="F38" s="78">
        <f>'P1 - Přehled'!H39</f>
        <v>0</v>
      </c>
      <c r="G38" s="78">
        <f>'P1 - Přehled'!I39</f>
        <v>0</v>
      </c>
      <c r="H38" s="78">
        <f>'P1 - Přehled'!J39</f>
        <v>0</v>
      </c>
      <c r="I38" s="58"/>
      <c r="J38" s="58"/>
      <c r="K38" s="58"/>
    </row>
    <row r="39" spans="1:11" s="94" customFormat="1" ht="10.5" customHeight="1" x14ac:dyDescent="0.2">
      <c r="A39" s="230" t="s">
        <v>205</v>
      </c>
      <c r="B39" s="238"/>
      <c r="C39" s="17"/>
      <c r="D39" s="17">
        <v>544</v>
      </c>
      <c r="E39" s="25" t="s">
        <v>24</v>
      </c>
      <c r="F39" s="78">
        <f>'P1 - Přehled'!H40</f>
        <v>0</v>
      </c>
      <c r="G39" s="78">
        <f>'P1 - Přehled'!I40</f>
        <v>0</v>
      </c>
      <c r="H39" s="78">
        <f>'P1 - Přehled'!J40</f>
        <v>0</v>
      </c>
      <c r="I39" s="159"/>
      <c r="J39" s="159"/>
      <c r="K39" s="159"/>
    </row>
    <row r="40" spans="1:11" ht="10.5" customHeight="1" x14ac:dyDescent="0.2">
      <c r="A40" s="230" t="s">
        <v>206</v>
      </c>
      <c r="B40" s="238"/>
      <c r="C40" s="17"/>
      <c r="D40" s="17">
        <v>547</v>
      </c>
      <c r="E40" s="25" t="s">
        <v>23</v>
      </c>
      <c r="F40" s="78">
        <f>'P1 - Přehled'!H41</f>
        <v>0</v>
      </c>
      <c r="G40" s="78">
        <f>'P1 - Přehled'!I41</f>
        <v>0</v>
      </c>
      <c r="H40" s="78">
        <f>'P1 - Přehled'!J41</f>
        <v>0</v>
      </c>
      <c r="I40" s="58"/>
      <c r="J40" s="58"/>
      <c r="K40" s="58"/>
    </row>
    <row r="41" spans="1:11" s="94" customFormat="1" ht="10.5" customHeight="1" x14ac:dyDescent="0.2">
      <c r="A41" s="230" t="s">
        <v>207</v>
      </c>
      <c r="B41" s="238"/>
      <c r="C41" s="160"/>
      <c r="D41" s="28">
        <v>548</v>
      </c>
      <c r="E41" s="36" t="s">
        <v>102</v>
      </c>
      <c r="F41" s="78">
        <f>'P1 - Přehled'!H42</f>
        <v>0</v>
      </c>
      <c r="G41" s="78">
        <f>'P1 - Přehled'!I42</f>
        <v>0</v>
      </c>
      <c r="H41" s="78">
        <f>'P1 - Přehled'!J42</f>
        <v>0</v>
      </c>
      <c r="I41" s="159"/>
      <c r="J41" s="159"/>
      <c r="K41" s="159"/>
    </row>
    <row r="42" spans="1:11" s="94" customFormat="1" ht="10.5" customHeight="1" x14ac:dyDescent="0.2">
      <c r="A42" s="230" t="s">
        <v>208</v>
      </c>
      <c r="B42" s="238"/>
      <c r="C42" s="28"/>
      <c r="D42" s="28">
        <v>549</v>
      </c>
      <c r="E42" s="36" t="s">
        <v>268</v>
      </c>
      <c r="F42" s="78">
        <f>'P1 - Přehled'!H43</f>
        <v>70000</v>
      </c>
      <c r="G42" s="78">
        <v>70000</v>
      </c>
      <c r="H42" s="78">
        <v>70000</v>
      </c>
      <c r="I42" s="159"/>
      <c r="J42" s="159"/>
      <c r="K42" s="159"/>
    </row>
    <row r="43" spans="1:11" ht="10.5" customHeight="1" x14ac:dyDescent="0.2">
      <c r="A43" s="230" t="s">
        <v>209</v>
      </c>
      <c r="B43" s="234">
        <v>55</v>
      </c>
      <c r="C43" s="46" t="s">
        <v>126</v>
      </c>
      <c r="D43" s="46"/>
      <c r="E43" s="46"/>
      <c r="F43" s="50">
        <f>SUM(F44:F51)</f>
        <v>760000</v>
      </c>
      <c r="G43" s="50">
        <f>SUM(G44:G51)</f>
        <v>760000</v>
      </c>
      <c r="H43" s="50">
        <f>SUM(H44:H51)</f>
        <v>760000</v>
      </c>
      <c r="I43" s="58"/>
      <c r="J43" s="58"/>
      <c r="K43" s="58"/>
    </row>
    <row r="44" spans="1:11" ht="10.5" customHeight="1" x14ac:dyDescent="0.2">
      <c r="A44" s="230" t="s">
        <v>210</v>
      </c>
      <c r="B44" s="235"/>
      <c r="C44" s="17"/>
      <c r="D44" s="17">
        <v>551</v>
      </c>
      <c r="E44" s="25" t="s">
        <v>114</v>
      </c>
      <c r="F44" s="78">
        <f>'P1 - Přehled'!H45</f>
        <v>160000</v>
      </c>
      <c r="G44" s="78">
        <v>160000</v>
      </c>
      <c r="H44" s="78">
        <v>160000</v>
      </c>
      <c r="I44" s="58"/>
      <c r="J44" s="58"/>
      <c r="K44" s="58"/>
    </row>
    <row r="45" spans="1:11" ht="10.5" customHeight="1" x14ac:dyDescent="0.2">
      <c r="A45" s="230" t="s">
        <v>211</v>
      </c>
      <c r="B45" s="238"/>
      <c r="C45" s="17"/>
      <c r="D45" s="17">
        <v>552</v>
      </c>
      <c r="E45" s="25" t="s">
        <v>270</v>
      </c>
      <c r="F45" s="78">
        <f>'P1 - Přehled'!H46</f>
        <v>0</v>
      </c>
      <c r="G45" s="78">
        <f>'P1 - Přehled'!I46</f>
        <v>0</v>
      </c>
      <c r="H45" s="78">
        <f>'P1 - Přehled'!J46</f>
        <v>0</v>
      </c>
      <c r="I45" s="58"/>
      <c r="J45" s="58"/>
      <c r="K45" s="58"/>
    </row>
    <row r="46" spans="1:11" ht="10.5" customHeight="1" x14ac:dyDescent="0.2">
      <c r="A46" s="230" t="s">
        <v>212</v>
      </c>
      <c r="B46" s="237"/>
      <c r="C46" s="17"/>
      <c r="D46" s="17">
        <v>553</v>
      </c>
      <c r="E46" s="25" t="s">
        <v>271</v>
      </c>
      <c r="F46" s="78">
        <f>'P1 - Přehled'!H47</f>
        <v>0</v>
      </c>
      <c r="G46" s="78">
        <f>'P1 - Přehled'!I47</f>
        <v>0</v>
      </c>
      <c r="H46" s="78">
        <f>'P1 - Přehled'!J47</f>
        <v>0</v>
      </c>
    </row>
    <row r="47" spans="1:11" s="94" customFormat="1" ht="10.5" customHeight="1" x14ac:dyDescent="0.2">
      <c r="A47" s="230" t="s">
        <v>213</v>
      </c>
      <c r="B47" s="238"/>
      <c r="C47" s="30"/>
      <c r="D47" s="17">
        <v>554</v>
      </c>
      <c r="E47" s="25" t="s">
        <v>103</v>
      </c>
      <c r="F47" s="78">
        <f>'P1 - Přehled'!H48</f>
        <v>0</v>
      </c>
      <c r="G47" s="78">
        <f>'P1 - Přehled'!I48</f>
        <v>0</v>
      </c>
      <c r="H47" s="78">
        <f>'P1 - Přehled'!J48</f>
        <v>0</v>
      </c>
    </row>
    <row r="48" spans="1:11" ht="10.5" customHeight="1" x14ac:dyDescent="0.2">
      <c r="A48" s="230" t="s">
        <v>214</v>
      </c>
      <c r="B48" s="237"/>
      <c r="C48" s="17"/>
      <c r="D48" s="17">
        <v>555</v>
      </c>
      <c r="E48" s="25" t="s">
        <v>115</v>
      </c>
      <c r="F48" s="78">
        <f>'P1 - Přehled'!H49</f>
        <v>0</v>
      </c>
      <c r="G48" s="78">
        <f>'P1 - Přehled'!I49</f>
        <v>0</v>
      </c>
      <c r="H48" s="78">
        <f>'P1 - Přehled'!J49</f>
        <v>0</v>
      </c>
    </row>
    <row r="49" spans="1:11" ht="10.5" customHeight="1" x14ac:dyDescent="0.2">
      <c r="A49" s="230" t="s">
        <v>215</v>
      </c>
      <c r="B49" s="237"/>
      <c r="C49" s="28"/>
      <c r="D49" s="28">
        <v>556</v>
      </c>
      <c r="E49" s="36" t="s">
        <v>116</v>
      </c>
      <c r="F49" s="78">
        <f>'P1 - Přehled'!H50</f>
        <v>0</v>
      </c>
      <c r="G49" s="78">
        <f>'P1 - Přehled'!I50</f>
        <v>0</v>
      </c>
      <c r="H49" s="78">
        <f>'P1 - Přehled'!J50</f>
        <v>0</v>
      </c>
    </row>
    <row r="50" spans="1:11" s="94" customFormat="1" ht="10.5" customHeight="1" x14ac:dyDescent="0.2">
      <c r="A50" s="230" t="s">
        <v>216</v>
      </c>
      <c r="B50" s="238"/>
      <c r="C50" s="17"/>
      <c r="D50" s="17">
        <v>557</v>
      </c>
      <c r="E50" s="25" t="s">
        <v>272</v>
      </c>
      <c r="F50" s="78">
        <f>'P1 - Přehled'!H51</f>
        <v>0</v>
      </c>
      <c r="G50" s="78">
        <f>'P1 - Přehled'!I51</f>
        <v>0</v>
      </c>
      <c r="H50" s="78">
        <f>'P1 - Přehled'!J51</f>
        <v>0</v>
      </c>
    </row>
    <row r="51" spans="1:11" s="94" customFormat="1" ht="10.5" customHeight="1" x14ac:dyDescent="0.2">
      <c r="A51" s="230" t="s">
        <v>217</v>
      </c>
      <c r="B51" s="238"/>
      <c r="C51" s="17"/>
      <c r="D51" s="17">
        <v>558</v>
      </c>
      <c r="E51" s="25" t="s">
        <v>273</v>
      </c>
      <c r="F51" s="78">
        <f>'P1 - Přehled'!H52</f>
        <v>600000</v>
      </c>
      <c r="G51" s="78">
        <v>600000</v>
      </c>
      <c r="H51" s="78">
        <v>600000</v>
      </c>
    </row>
    <row r="52" spans="1:11" ht="10.5" customHeight="1" x14ac:dyDescent="0.2">
      <c r="A52" s="230" t="s">
        <v>218</v>
      </c>
      <c r="B52" s="234">
        <v>56</v>
      </c>
      <c r="C52" s="46" t="s">
        <v>104</v>
      </c>
      <c r="D52" s="46"/>
      <c r="E52" s="46"/>
      <c r="F52" s="50">
        <f>SUM(F53:F56)</f>
        <v>0</v>
      </c>
      <c r="G52" s="50">
        <f>SUM(G53:G56)</f>
        <v>0</v>
      </c>
      <c r="H52" s="50">
        <f>SUM(H53:H56)</f>
        <v>0</v>
      </c>
      <c r="I52" s="58"/>
      <c r="J52" s="58"/>
      <c r="K52" s="58"/>
    </row>
    <row r="53" spans="1:11" s="94" customFormat="1" ht="10.5" customHeight="1" x14ac:dyDescent="0.2">
      <c r="A53" s="230" t="s">
        <v>219</v>
      </c>
      <c r="B53" s="238"/>
      <c r="C53" s="28"/>
      <c r="D53" s="29">
        <v>562</v>
      </c>
      <c r="E53" s="211" t="s">
        <v>21</v>
      </c>
      <c r="F53" s="78">
        <f>'P1 - Přehled'!H54</f>
        <v>0</v>
      </c>
      <c r="G53" s="78">
        <f>'P1 - Přehled'!I54</f>
        <v>0</v>
      </c>
      <c r="H53" s="78">
        <f>'P1 - Přehled'!J54</f>
        <v>0</v>
      </c>
    </row>
    <row r="54" spans="1:11" s="94" customFormat="1" ht="10.5" customHeight="1" x14ac:dyDescent="0.2">
      <c r="A54" s="230" t="s">
        <v>220</v>
      </c>
      <c r="B54" s="238"/>
      <c r="C54" s="28"/>
      <c r="D54" s="29">
        <v>563</v>
      </c>
      <c r="E54" s="211" t="s">
        <v>101</v>
      </c>
      <c r="F54" s="78">
        <f>'P1 - Přehled'!H55</f>
        <v>0</v>
      </c>
      <c r="G54" s="78">
        <f>'P1 - Přehled'!I55</f>
        <v>0</v>
      </c>
      <c r="H54" s="78">
        <f>'P1 - Přehled'!J55</f>
        <v>0</v>
      </c>
    </row>
    <row r="55" spans="1:11" s="94" customFormat="1" ht="10.5" customHeight="1" x14ac:dyDescent="0.2">
      <c r="A55" s="230" t="s">
        <v>221</v>
      </c>
      <c r="B55" s="238"/>
      <c r="C55" s="160"/>
      <c r="D55" s="29">
        <v>564</v>
      </c>
      <c r="E55" s="211" t="s">
        <v>105</v>
      </c>
      <c r="F55" s="78">
        <f>'P1 - Přehled'!H56</f>
        <v>0</v>
      </c>
      <c r="G55" s="78">
        <f>'P1 - Přehled'!I56</f>
        <v>0</v>
      </c>
      <c r="H55" s="78">
        <f>'P1 - Přehled'!J56</f>
        <v>0</v>
      </c>
    </row>
    <row r="56" spans="1:11" s="94" customFormat="1" ht="10.5" customHeight="1" x14ac:dyDescent="0.2">
      <c r="A56" s="230" t="s">
        <v>222</v>
      </c>
      <c r="B56" s="238"/>
      <c r="C56" s="160"/>
      <c r="D56" s="29">
        <v>569</v>
      </c>
      <c r="E56" s="211" t="s">
        <v>106</v>
      </c>
      <c r="F56" s="78">
        <f>'P1 - Přehled'!H57</f>
        <v>0</v>
      </c>
      <c r="G56" s="78">
        <f>'P1 - Přehled'!I57</f>
        <v>0</v>
      </c>
      <c r="H56" s="78">
        <f>'P1 - Přehled'!J57</f>
        <v>0</v>
      </c>
    </row>
    <row r="57" spans="1:11" ht="10.5" customHeight="1" x14ac:dyDescent="0.2">
      <c r="A57" s="230" t="s">
        <v>223</v>
      </c>
      <c r="B57" s="234">
        <v>57</v>
      </c>
      <c r="C57" s="46" t="s">
        <v>274</v>
      </c>
      <c r="D57" s="46"/>
      <c r="E57" s="46"/>
      <c r="F57" s="50">
        <f>SUM(F58)</f>
        <v>0</v>
      </c>
      <c r="G57" s="50">
        <f>SUM(G58)</f>
        <v>0</v>
      </c>
      <c r="H57" s="50">
        <f>SUM(H58)</f>
        <v>0</v>
      </c>
      <c r="I57" s="58"/>
      <c r="J57" s="58"/>
      <c r="K57" s="58"/>
    </row>
    <row r="58" spans="1:11" ht="10.5" customHeight="1" x14ac:dyDescent="0.2">
      <c r="A58" s="230" t="s">
        <v>224</v>
      </c>
      <c r="B58" s="237"/>
      <c r="C58" s="160"/>
      <c r="D58" s="29">
        <v>572</v>
      </c>
      <c r="E58" s="211" t="s">
        <v>275</v>
      </c>
      <c r="F58" s="78">
        <f>'P1 - Přehled'!H59</f>
        <v>0</v>
      </c>
      <c r="G58" s="78">
        <f>'P1 - Přehled'!I59</f>
        <v>0</v>
      </c>
      <c r="H58" s="78">
        <f>'P1 - Přehled'!J59</f>
        <v>0</v>
      </c>
    </row>
    <row r="59" spans="1:11" ht="10.5" customHeight="1" x14ac:dyDescent="0.2">
      <c r="A59" s="230" t="s">
        <v>225</v>
      </c>
      <c r="B59" s="234">
        <v>59</v>
      </c>
      <c r="C59" s="46" t="s">
        <v>25</v>
      </c>
      <c r="D59" s="48"/>
      <c r="E59" s="48"/>
      <c r="F59" s="50">
        <f>SUM(F60:F61)</f>
        <v>0</v>
      </c>
      <c r="G59" s="50">
        <f>SUM(G60:G61)</f>
        <v>0</v>
      </c>
      <c r="H59" s="50">
        <f>SUM(H60:H61)</f>
        <v>0</v>
      </c>
    </row>
    <row r="60" spans="1:11" ht="10.5" customHeight="1" x14ac:dyDescent="0.2">
      <c r="A60" s="230" t="s">
        <v>226</v>
      </c>
      <c r="B60" s="237"/>
      <c r="C60" s="17"/>
      <c r="D60" s="37">
        <v>591</v>
      </c>
      <c r="E60" s="14" t="s">
        <v>26</v>
      </c>
      <c r="F60" s="78">
        <f>'P1 - Přehled'!H61</f>
        <v>0</v>
      </c>
      <c r="G60" s="78">
        <f>'P1 - Přehled'!I61</f>
        <v>0</v>
      </c>
      <c r="H60" s="78">
        <f>'P1 - Přehled'!J61</f>
        <v>0</v>
      </c>
    </row>
    <row r="61" spans="1:11" ht="10.5" customHeight="1" x14ac:dyDescent="0.2">
      <c r="A61" s="230" t="s">
        <v>227</v>
      </c>
      <c r="B61" s="299"/>
      <c r="C61" s="17"/>
      <c r="D61" s="37">
        <v>595</v>
      </c>
      <c r="E61" s="14" t="s">
        <v>27</v>
      </c>
      <c r="F61" s="78">
        <f>'P1 - Přehled'!H62</f>
        <v>0</v>
      </c>
      <c r="G61" s="78">
        <f>'P1 - Přehled'!I62</f>
        <v>0</v>
      </c>
      <c r="H61" s="78">
        <f>'P1 - Přehled'!J62</f>
        <v>0</v>
      </c>
    </row>
    <row r="62" spans="1:11" ht="10.5" customHeight="1" x14ac:dyDescent="0.2">
      <c r="A62" s="287" t="s">
        <v>228</v>
      </c>
      <c r="B62" s="359" t="s">
        <v>28</v>
      </c>
      <c r="C62" s="360"/>
      <c r="D62" s="360"/>
      <c r="E62" s="361"/>
      <c r="F62" s="218">
        <f>F63+F69+F79+F85</f>
        <v>27946530</v>
      </c>
      <c r="G62" s="218">
        <f>G63+G69+G79+G85</f>
        <v>27963000</v>
      </c>
      <c r="H62" s="218">
        <f>H63+H69+H79+H85</f>
        <v>27963000</v>
      </c>
    </row>
    <row r="63" spans="1:11" ht="10.5" customHeight="1" x14ac:dyDescent="0.2">
      <c r="A63" s="230" t="s">
        <v>229</v>
      </c>
      <c r="B63" s="234">
        <v>60</v>
      </c>
      <c r="C63" s="46" t="s">
        <v>128</v>
      </c>
      <c r="D63" s="46"/>
      <c r="E63" s="46"/>
      <c r="F63" s="50">
        <f>SUM(F64:F68)</f>
        <v>1700000</v>
      </c>
      <c r="G63" s="50">
        <f>SUM(G64:G68)</f>
        <v>1700000</v>
      </c>
      <c r="H63" s="50">
        <f>SUM(H64:H68)</f>
        <v>1700000</v>
      </c>
    </row>
    <row r="64" spans="1:11" ht="10.5" customHeight="1" x14ac:dyDescent="0.2">
      <c r="A64" s="230" t="s">
        <v>230</v>
      </c>
      <c r="B64" s="237"/>
      <c r="C64" s="27"/>
      <c r="D64" s="17">
        <v>601</v>
      </c>
      <c r="E64" s="25" t="s">
        <v>117</v>
      </c>
      <c r="F64" s="78">
        <f>'P1 - Přehled'!H65</f>
        <v>0</v>
      </c>
      <c r="G64" s="78">
        <f>'P1 - Přehled'!I65</f>
        <v>0</v>
      </c>
      <c r="H64" s="78">
        <f>'P1 - Přehled'!J65</f>
        <v>0</v>
      </c>
    </row>
    <row r="65" spans="1:8" ht="10.5" customHeight="1" x14ac:dyDescent="0.2">
      <c r="A65" s="230" t="s">
        <v>231</v>
      </c>
      <c r="B65" s="237"/>
      <c r="C65" s="27"/>
      <c r="D65" s="17">
        <v>602</v>
      </c>
      <c r="E65" s="25" t="s">
        <v>118</v>
      </c>
      <c r="F65" s="78">
        <f>'P1 - Přehled'!H66</f>
        <v>1700000</v>
      </c>
      <c r="G65" s="78">
        <v>1700000</v>
      </c>
      <c r="H65" s="78">
        <v>1700000</v>
      </c>
    </row>
    <row r="66" spans="1:8" s="94" customFormat="1" ht="10.5" customHeight="1" x14ac:dyDescent="0.2">
      <c r="A66" s="230" t="s">
        <v>232</v>
      </c>
      <c r="B66" s="238"/>
      <c r="C66" s="160"/>
      <c r="D66" s="28">
        <v>603</v>
      </c>
      <c r="E66" s="36" t="s">
        <v>107</v>
      </c>
      <c r="F66" s="78">
        <f>'P1 - Přehled'!H67</f>
        <v>0</v>
      </c>
      <c r="G66" s="78">
        <f>'P1 - Přehled'!I67</f>
        <v>0</v>
      </c>
      <c r="H66" s="78">
        <f>'P1 - Přehled'!J67</f>
        <v>0</v>
      </c>
    </row>
    <row r="67" spans="1:8" s="94" customFormat="1" ht="10.5" customHeight="1" x14ac:dyDescent="0.2">
      <c r="A67" s="230" t="s">
        <v>233</v>
      </c>
      <c r="B67" s="238"/>
      <c r="C67" s="160"/>
      <c r="D67" s="28">
        <v>604</v>
      </c>
      <c r="E67" s="36" t="s">
        <v>127</v>
      </c>
      <c r="F67" s="78">
        <f>'P1 - Přehled'!H68</f>
        <v>0</v>
      </c>
      <c r="G67" s="78">
        <f>'P1 - Přehled'!I68</f>
        <v>0</v>
      </c>
      <c r="H67" s="78">
        <f>'P1 - Přehled'!J68</f>
        <v>0</v>
      </c>
    </row>
    <row r="68" spans="1:8" ht="10.5" customHeight="1" x14ac:dyDescent="0.2">
      <c r="A68" s="230" t="s">
        <v>234</v>
      </c>
      <c r="B68" s="237"/>
      <c r="C68" s="39"/>
      <c r="D68" s="28">
        <v>609</v>
      </c>
      <c r="E68" s="36" t="s">
        <v>122</v>
      </c>
      <c r="F68" s="78">
        <f>'P1 - Přehled'!H69</f>
        <v>0</v>
      </c>
      <c r="G68" s="78">
        <f>'P1 - Přehled'!I69</f>
        <v>0</v>
      </c>
      <c r="H68" s="78">
        <f>'P1 - Přehled'!J69</f>
        <v>0</v>
      </c>
    </row>
    <row r="69" spans="1:8" ht="10.5" customHeight="1" x14ac:dyDescent="0.2">
      <c r="A69" s="230" t="s">
        <v>235</v>
      </c>
      <c r="B69" s="234">
        <v>64</v>
      </c>
      <c r="C69" s="46" t="s">
        <v>151</v>
      </c>
      <c r="D69" s="46"/>
      <c r="E69" s="46"/>
      <c r="F69" s="50">
        <f>SUM(F70:F78)</f>
        <v>200000</v>
      </c>
      <c r="G69" s="50">
        <f>SUM(G70:G78)</f>
        <v>200000</v>
      </c>
      <c r="H69" s="50">
        <f>SUM(H70:H78)</f>
        <v>200000</v>
      </c>
    </row>
    <row r="70" spans="1:8" ht="10.5" customHeight="1" x14ac:dyDescent="0.2">
      <c r="A70" s="230" t="s">
        <v>236</v>
      </c>
      <c r="B70" s="237"/>
      <c r="C70" s="27"/>
      <c r="D70" s="17">
        <v>641</v>
      </c>
      <c r="E70" s="25" t="s">
        <v>20</v>
      </c>
      <c r="F70" s="78">
        <f>'P1 - Přehled'!H71</f>
        <v>0</v>
      </c>
      <c r="G70" s="78">
        <f>'P1 - Přehled'!I71</f>
        <v>0</v>
      </c>
      <c r="H70" s="78">
        <f>'P1 - Přehled'!J71</f>
        <v>0</v>
      </c>
    </row>
    <row r="71" spans="1:8" ht="10.5" customHeight="1" x14ac:dyDescent="0.2">
      <c r="A71" s="230" t="s">
        <v>237</v>
      </c>
      <c r="B71" s="237"/>
      <c r="C71" s="27"/>
      <c r="D71" s="17">
        <v>642</v>
      </c>
      <c r="E71" s="25" t="s">
        <v>119</v>
      </c>
      <c r="F71" s="78">
        <f>'P1 - Přehled'!H72</f>
        <v>0</v>
      </c>
      <c r="G71" s="78">
        <f>'P1 - Přehled'!I72</f>
        <v>0</v>
      </c>
      <c r="H71" s="78">
        <f>'P1 - Přehled'!J72</f>
        <v>0</v>
      </c>
    </row>
    <row r="72" spans="1:8" ht="10.5" customHeight="1" x14ac:dyDescent="0.2">
      <c r="A72" s="230" t="s">
        <v>238</v>
      </c>
      <c r="B72" s="237"/>
      <c r="C72" s="27"/>
      <c r="D72" s="17">
        <v>643</v>
      </c>
      <c r="E72" s="25" t="s">
        <v>265</v>
      </c>
      <c r="F72" s="78">
        <f>'P1 - Přehled'!H73</f>
        <v>0</v>
      </c>
      <c r="G72" s="78">
        <f>'P1 - Přehled'!I73</f>
        <v>0</v>
      </c>
      <c r="H72" s="78">
        <f>'P1 - Přehled'!J73</f>
        <v>0</v>
      </c>
    </row>
    <row r="73" spans="1:8" ht="10.5" customHeight="1" x14ac:dyDescent="0.2">
      <c r="A73" s="230" t="s">
        <v>239</v>
      </c>
      <c r="B73" s="237"/>
      <c r="C73" s="27"/>
      <c r="D73" s="37">
        <v>644</v>
      </c>
      <c r="E73" s="25" t="s">
        <v>123</v>
      </c>
      <c r="F73" s="78">
        <f>'P1 - Přehled'!H74</f>
        <v>0</v>
      </c>
      <c r="G73" s="78">
        <f>'P1 - Přehled'!I74</f>
        <v>0</v>
      </c>
      <c r="H73" s="78">
        <f>'P1 - Přehled'!J74</f>
        <v>0</v>
      </c>
    </row>
    <row r="74" spans="1:8" ht="10.5" customHeight="1" x14ac:dyDescent="0.2">
      <c r="A74" s="230" t="s">
        <v>240</v>
      </c>
      <c r="B74" s="237"/>
      <c r="C74" s="27"/>
      <c r="D74" s="37">
        <v>645</v>
      </c>
      <c r="E74" s="210" t="s">
        <v>108</v>
      </c>
      <c r="F74" s="78">
        <f>'P1 - Přehled'!H75</f>
        <v>0</v>
      </c>
      <c r="G74" s="78">
        <f>'P1 - Přehled'!I75</f>
        <v>0</v>
      </c>
      <c r="H74" s="78">
        <f>'P1 - Přehled'!J75</f>
        <v>0</v>
      </c>
    </row>
    <row r="75" spans="1:8" ht="10.5" customHeight="1" x14ac:dyDescent="0.2">
      <c r="A75" s="230" t="s">
        <v>241</v>
      </c>
      <c r="B75" s="237"/>
      <c r="C75" s="27"/>
      <c r="D75" s="37">
        <v>646</v>
      </c>
      <c r="E75" s="210" t="s">
        <v>150</v>
      </c>
      <c r="F75" s="78">
        <f>'P1 - Přehled'!H76</f>
        <v>0</v>
      </c>
      <c r="G75" s="78">
        <f>'P1 - Přehled'!I76</f>
        <v>0</v>
      </c>
      <c r="H75" s="78">
        <f>'P1 - Přehled'!J76</f>
        <v>0</v>
      </c>
    </row>
    <row r="76" spans="1:8" ht="10.5" customHeight="1" x14ac:dyDescent="0.2">
      <c r="A76" s="230" t="s">
        <v>242</v>
      </c>
      <c r="B76" s="237"/>
      <c r="C76" s="27"/>
      <c r="D76" s="37">
        <v>647</v>
      </c>
      <c r="E76" s="210" t="s">
        <v>109</v>
      </c>
      <c r="F76" s="78">
        <f>'P1 - Přehled'!H77</f>
        <v>0</v>
      </c>
      <c r="G76" s="78">
        <f>'P1 - Přehled'!I77</f>
        <v>0</v>
      </c>
      <c r="H76" s="78">
        <f>'P1 - Přehled'!J77</f>
        <v>0</v>
      </c>
    </row>
    <row r="77" spans="1:8" ht="10.5" customHeight="1" x14ac:dyDescent="0.2">
      <c r="A77" s="230" t="s">
        <v>243</v>
      </c>
      <c r="B77" s="237"/>
      <c r="C77" s="27"/>
      <c r="D77" s="37">
        <v>648</v>
      </c>
      <c r="E77" s="210" t="s">
        <v>120</v>
      </c>
      <c r="F77" s="78">
        <f>'P1 - Přehled'!H78</f>
        <v>0</v>
      </c>
      <c r="G77" s="78">
        <f>'P1 - Přehled'!I78</f>
        <v>0</v>
      </c>
      <c r="H77" s="78">
        <f>'P1 - Přehled'!J78</f>
        <v>0</v>
      </c>
    </row>
    <row r="78" spans="1:8" ht="10.5" customHeight="1" x14ac:dyDescent="0.2">
      <c r="A78" s="230" t="s">
        <v>244</v>
      </c>
      <c r="B78" s="237"/>
      <c r="C78" s="39"/>
      <c r="D78" s="29">
        <v>649</v>
      </c>
      <c r="E78" s="211" t="s">
        <v>121</v>
      </c>
      <c r="F78" s="78">
        <f>'P1 - Přehled'!H79</f>
        <v>200000</v>
      </c>
      <c r="G78" s="78">
        <v>200000</v>
      </c>
      <c r="H78" s="78">
        <v>200000</v>
      </c>
    </row>
    <row r="79" spans="1:8" ht="10.5" customHeight="1" x14ac:dyDescent="0.2">
      <c r="A79" s="230" t="s">
        <v>245</v>
      </c>
      <c r="B79" s="234">
        <v>66</v>
      </c>
      <c r="C79" s="46" t="s">
        <v>110</v>
      </c>
      <c r="D79" s="46"/>
      <c r="E79" s="46"/>
      <c r="F79" s="50">
        <f>SUM(F80:F84)</f>
        <v>1000</v>
      </c>
      <c r="G79" s="50">
        <f>SUM(G80:G84)</f>
        <v>1000</v>
      </c>
      <c r="H79" s="50">
        <f>SUM(H80:H84)</f>
        <v>1000</v>
      </c>
    </row>
    <row r="80" spans="1:8" ht="10.5" customHeight="1" x14ac:dyDescent="0.2">
      <c r="A80" s="230" t="s">
        <v>246</v>
      </c>
      <c r="B80" s="237"/>
      <c r="C80" s="39"/>
      <c r="D80" s="29">
        <v>662</v>
      </c>
      <c r="E80" s="211" t="s">
        <v>21</v>
      </c>
      <c r="F80" s="78">
        <f>'P1 - Přehled'!H81</f>
        <v>1000</v>
      </c>
      <c r="G80" s="78">
        <v>1000</v>
      </c>
      <c r="H80" s="78">
        <v>1000</v>
      </c>
    </row>
    <row r="81" spans="1:8" ht="10.5" customHeight="1" x14ac:dyDescent="0.2">
      <c r="A81" s="230" t="s">
        <v>247</v>
      </c>
      <c r="B81" s="237"/>
      <c r="C81" s="39"/>
      <c r="D81" s="29">
        <v>663</v>
      </c>
      <c r="E81" s="211" t="s">
        <v>111</v>
      </c>
      <c r="F81" s="78">
        <f>'P1 - Přehled'!H82</f>
        <v>0</v>
      </c>
      <c r="G81" s="78">
        <f>'P1 - Přehled'!I82</f>
        <v>0</v>
      </c>
      <c r="H81" s="78">
        <f>'P1 - Přehled'!J82</f>
        <v>0</v>
      </c>
    </row>
    <row r="82" spans="1:8" ht="10.5" customHeight="1" x14ac:dyDescent="0.2">
      <c r="A82" s="230" t="s">
        <v>248</v>
      </c>
      <c r="B82" s="237"/>
      <c r="C82" s="39"/>
      <c r="D82" s="29">
        <v>664</v>
      </c>
      <c r="E82" s="211" t="s">
        <v>112</v>
      </c>
      <c r="F82" s="78">
        <f>'P1 - Přehled'!H83</f>
        <v>0</v>
      </c>
      <c r="G82" s="78">
        <f>'P1 - Přehled'!I83</f>
        <v>0</v>
      </c>
      <c r="H82" s="78">
        <f>'P1 - Přehled'!J83</f>
        <v>0</v>
      </c>
    </row>
    <row r="83" spans="1:8" ht="10.5" customHeight="1" x14ac:dyDescent="0.2">
      <c r="A83" s="230" t="s">
        <v>249</v>
      </c>
      <c r="B83" s="237"/>
      <c r="C83" s="39"/>
      <c r="D83" s="29">
        <v>665</v>
      </c>
      <c r="E83" s="211" t="s">
        <v>266</v>
      </c>
      <c r="F83" s="78">
        <f>'P1 - Přehled'!H84</f>
        <v>0</v>
      </c>
      <c r="G83" s="78">
        <f>'P1 - Přehled'!I84</f>
        <v>0</v>
      </c>
      <c r="H83" s="78">
        <f>'P1 - Přehled'!J84</f>
        <v>0</v>
      </c>
    </row>
    <row r="84" spans="1:8" ht="10.5" customHeight="1" x14ac:dyDescent="0.2">
      <c r="A84" s="230" t="s">
        <v>250</v>
      </c>
      <c r="B84" s="237"/>
      <c r="C84" s="39"/>
      <c r="D84" s="29">
        <v>669</v>
      </c>
      <c r="E84" s="211" t="s">
        <v>113</v>
      </c>
      <c r="F84" s="78">
        <f>'P1 - Přehled'!H85</f>
        <v>0</v>
      </c>
      <c r="G84" s="78">
        <f>'P1 - Přehled'!I85</f>
        <v>0</v>
      </c>
      <c r="H84" s="78">
        <f>'P1 - Přehled'!J85</f>
        <v>0</v>
      </c>
    </row>
    <row r="85" spans="1:8" ht="10.5" customHeight="1" x14ac:dyDescent="0.2">
      <c r="A85" s="230" t="s">
        <v>251</v>
      </c>
      <c r="B85" s="234">
        <v>67</v>
      </c>
      <c r="C85" s="308" t="s">
        <v>267</v>
      </c>
      <c r="D85" s="309"/>
      <c r="E85" s="310"/>
      <c r="F85" s="50">
        <f>F86</f>
        <v>26045530</v>
      </c>
      <c r="G85" s="50">
        <f>G86</f>
        <v>26062000</v>
      </c>
      <c r="H85" s="50">
        <f>H86</f>
        <v>26062000</v>
      </c>
    </row>
    <row r="86" spans="1:8" ht="10.5" customHeight="1" x14ac:dyDescent="0.2">
      <c r="A86" s="230" t="s">
        <v>252</v>
      </c>
      <c r="B86" s="237"/>
      <c r="C86" s="39"/>
      <c r="D86" s="29">
        <v>672</v>
      </c>
      <c r="E86" s="211" t="s">
        <v>276</v>
      </c>
      <c r="F86" s="78">
        <f>'P1 - Přehled'!H87</f>
        <v>26045530</v>
      </c>
      <c r="G86" s="78">
        <v>26062000</v>
      </c>
      <c r="H86" s="78">
        <v>26062000</v>
      </c>
    </row>
    <row r="87" spans="1:8" ht="10.5" customHeight="1" thickBot="1" x14ac:dyDescent="0.25">
      <c r="A87" s="288" t="s">
        <v>253</v>
      </c>
      <c r="B87" s="239" t="s">
        <v>286</v>
      </c>
      <c r="C87" s="42"/>
      <c r="D87" s="42"/>
      <c r="E87" s="43"/>
      <c r="F87" s="86">
        <f>+F62-F9</f>
        <v>0</v>
      </c>
      <c r="G87" s="86">
        <f>+G62-G9</f>
        <v>0</v>
      </c>
      <c r="H87" s="86">
        <f>+H62-H9</f>
        <v>0</v>
      </c>
    </row>
    <row r="88" spans="1:8" ht="9.75" customHeight="1" x14ac:dyDescent="0.2">
      <c r="A88" s="16"/>
      <c r="B88" s="88"/>
      <c r="C88" s="88"/>
      <c r="D88" s="88"/>
      <c r="E88" s="34"/>
      <c r="F88" s="53"/>
    </row>
    <row r="89" spans="1:8" ht="11.25" customHeight="1" x14ac:dyDescent="0.2"/>
    <row r="90" spans="1:8" ht="14.25" customHeight="1" x14ac:dyDescent="0.2">
      <c r="A90" s="312" t="s">
        <v>164</v>
      </c>
      <c r="B90" s="313"/>
      <c r="C90" s="313"/>
      <c r="D90" s="313"/>
      <c r="E90" s="303" t="str">
        <f>'P1 - Přehled'!E115</f>
        <v>Martina Janečková</v>
      </c>
      <c r="F90" s="280" t="s">
        <v>349</v>
      </c>
      <c r="G90" s="265"/>
      <c r="H90" s="281" t="s">
        <v>65</v>
      </c>
    </row>
    <row r="91" spans="1:8" x14ac:dyDescent="0.2">
      <c r="A91" s="279"/>
      <c r="B91" s="279"/>
      <c r="C91" s="279"/>
      <c r="D91" s="279"/>
      <c r="E91" s="94"/>
      <c r="F91" s="279"/>
      <c r="G91" s="279"/>
      <c r="H91" s="279"/>
    </row>
    <row r="92" spans="1:8" x14ac:dyDescent="0.2">
      <c r="A92" s="312" t="s">
        <v>168</v>
      </c>
      <c r="B92" s="312"/>
      <c r="C92" s="313"/>
      <c r="D92" s="313"/>
      <c r="E92" s="303" t="str">
        <f>'P1 - Přehled'!E117</f>
        <v>Mgr. Miroslav Vávra</v>
      </c>
      <c r="F92" s="280" t="s">
        <v>349</v>
      </c>
      <c r="G92" s="279"/>
      <c r="H92" s="281" t="s">
        <v>65</v>
      </c>
    </row>
    <row r="93" spans="1:8" x14ac:dyDescent="0.2">
      <c r="A93" s="279"/>
      <c r="B93" s="279"/>
      <c r="C93" s="277"/>
      <c r="D93" s="277"/>
      <c r="E93" s="94"/>
      <c r="F93" s="282"/>
      <c r="G93" s="279"/>
      <c r="H93" s="281"/>
    </row>
    <row r="94" spans="1:8" x14ac:dyDescent="0.2">
      <c r="A94" s="312" t="s">
        <v>324</v>
      </c>
      <c r="B94" s="312"/>
      <c r="C94" s="313"/>
      <c r="D94" s="313"/>
      <c r="E94" s="94" t="s">
        <v>290</v>
      </c>
      <c r="F94" s="280" t="s">
        <v>169</v>
      </c>
      <c r="G94" s="279"/>
      <c r="H94" s="281" t="s">
        <v>65</v>
      </c>
    </row>
    <row r="95" spans="1:8" x14ac:dyDescent="0.2">
      <c r="A95" s="279"/>
      <c r="B95" s="279"/>
      <c r="C95" s="279"/>
      <c r="D95" s="279"/>
      <c r="E95" s="279"/>
      <c r="F95" s="265"/>
      <c r="G95" s="279"/>
      <c r="H95" s="279"/>
    </row>
  </sheetData>
  <mergeCells count="13">
    <mergeCell ref="F7:H7"/>
    <mergeCell ref="A90:D90"/>
    <mergeCell ref="A92:D92"/>
    <mergeCell ref="A94:D94"/>
    <mergeCell ref="B8:D8"/>
    <mergeCell ref="B9:E9"/>
    <mergeCell ref="B62:E62"/>
    <mergeCell ref="C85:E85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workbookViewId="0">
      <selection activeCell="H63" sqref="H63"/>
    </sheetView>
  </sheetViews>
  <sheetFormatPr defaultRowHeight="12.75" x14ac:dyDescent="0.2"/>
  <cols>
    <col min="1" max="1" width="7.42578125" customWidth="1"/>
    <col min="2" max="2" width="30.28515625" style="241" customWidth="1"/>
    <col min="3" max="3" width="11.28515625" style="259" customWidth="1"/>
    <col min="4" max="4" width="40.85546875" customWidth="1"/>
    <col min="5" max="5" width="11.85546875" style="259" customWidth="1"/>
    <col min="6" max="6" width="40.7109375" customWidth="1"/>
  </cols>
  <sheetData>
    <row r="1" spans="1:8" x14ac:dyDescent="0.2">
      <c r="A1" s="58"/>
      <c r="B1" s="59" t="s">
        <v>0</v>
      </c>
      <c r="C1" s="59"/>
      <c r="D1" s="59"/>
      <c r="E1" s="59"/>
      <c r="F1" s="167"/>
      <c r="G1" s="58"/>
      <c r="H1" s="60"/>
    </row>
    <row r="2" spans="1:8" x14ac:dyDescent="0.2">
      <c r="A2" s="58"/>
      <c r="B2" s="59" t="s">
        <v>155</v>
      </c>
      <c r="C2" s="59"/>
      <c r="D2" s="59"/>
      <c r="E2" s="60" t="s">
        <v>163</v>
      </c>
      <c r="F2" s="268">
        <f>'P1 - Přehled'!H2</f>
        <v>1408</v>
      </c>
      <c r="H2" s="60"/>
    </row>
    <row r="3" spans="1:8" x14ac:dyDescent="0.2">
      <c r="A3" s="58"/>
      <c r="B3" s="58"/>
      <c r="C3" s="58"/>
      <c r="D3" s="58"/>
      <c r="E3" s="58"/>
      <c r="F3" s="58"/>
      <c r="G3" s="58"/>
      <c r="H3" s="58"/>
    </row>
    <row r="4" spans="1:8" ht="26.25" x14ac:dyDescent="0.4">
      <c r="A4" s="264" t="s">
        <v>298</v>
      </c>
    </row>
    <row r="5" spans="1:8" ht="18" x14ac:dyDescent="0.25">
      <c r="A5" s="242" t="s">
        <v>299</v>
      </c>
    </row>
    <row r="6" spans="1:8" ht="13.5" thickBot="1" x14ac:dyDescent="0.25">
      <c r="C6" s="252" t="s">
        <v>329</v>
      </c>
      <c r="D6" s="243" t="s">
        <v>297</v>
      </c>
      <c r="E6" s="252" t="s">
        <v>300</v>
      </c>
      <c r="F6" s="243" t="s">
        <v>297</v>
      </c>
    </row>
    <row r="7" spans="1:8" s="253" customFormat="1" ht="13.5" thickBot="1" x14ac:dyDescent="0.25">
      <c r="A7" s="362" t="s">
        <v>5</v>
      </c>
      <c r="B7" s="363"/>
      <c r="C7" s="260">
        <f>'P7 - Střednědobý výhled'!G9/'P7 - Střednědobý výhled'!F9</f>
        <v>1.0005893397140897</v>
      </c>
      <c r="D7" s="257"/>
      <c r="E7" s="260">
        <f>'P7 - Střednědobý výhled'!H9/'P7 - Střednědobý výhled'!G9</f>
        <v>1</v>
      </c>
      <c r="F7" s="258"/>
    </row>
    <row r="8" spans="1:8" x14ac:dyDescent="0.2">
      <c r="A8" s="254">
        <v>50</v>
      </c>
      <c r="B8" s="255" t="s">
        <v>6</v>
      </c>
      <c r="C8" s="261">
        <f>'P7 - Střednědobý výhled'!G10/'P7 - Střednědobý výhled'!F10</f>
        <v>0.99656357388316152</v>
      </c>
      <c r="D8" s="256"/>
      <c r="E8" s="261">
        <f>'P7 - Střednědobý výhled'!H10/'P7 - Střednědobý výhled'!G10</f>
        <v>1</v>
      </c>
      <c r="F8" s="256"/>
    </row>
    <row r="9" spans="1:8" x14ac:dyDescent="0.2">
      <c r="A9" s="27">
        <v>501</v>
      </c>
      <c r="B9" s="244" t="s">
        <v>7</v>
      </c>
      <c r="C9" s="262">
        <f>('P7 - Střednědobý výhled'!G11/'P7 - Střednědobý výhled'!F11)</f>
        <v>1</v>
      </c>
      <c r="D9" s="246"/>
      <c r="E9" s="262">
        <f>'P7 - Střednědobý výhled'!H11/'P7 - Střednědobý výhled'!G11</f>
        <v>1</v>
      </c>
      <c r="F9" s="246"/>
    </row>
    <row r="10" spans="1:8" ht="22.5" x14ac:dyDescent="0.2">
      <c r="A10" s="27">
        <v>502</v>
      </c>
      <c r="B10" s="240" t="s">
        <v>149</v>
      </c>
      <c r="C10" s="262">
        <f>('P7 - Střednědobý výhled'!G12/'P7 - Střednědobý výhled'!F12)</f>
        <v>0.98958333333333337</v>
      </c>
      <c r="D10" s="246"/>
      <c r="E10" s="262">
        <f>'P7 - Střednědobý výhled'!H12/'P7 - Střednědobý výhled'!G12</f>
        <v>1</v>
      </c>
      <c r="F10" s="246"/>
    </row>
    <row r="11" spans="1:8" ht="22.5" x14ac:dyDescent="0.2">
      <c r="A11" s="17">
        <v>503</v>
      </c>
      <c r="B11" s="189" t="s">
        <v>170</v>
      </c>
      <c r="C11" s="262" t="e">
        <f>('P7 - Střednědobý výhled'!G13/'P7 - Střednědobý výhled'!F13)</f>
        <v>#DIV/0!</v>
      </c>
      <c r="D11" s="246"/>
      <c r="E11" s="262" t="e">
        <f>'P7 - Střednědobý výhled'!H13/'P7 - Střednědobý výhled'!G13</f>
        <v>#DIV/0!</v>
      </c>
      <c r="F11" s="246"/>
    </row>
    <row r="12" spans="1:8" x14ac:dyDescent="0.2">
      <c r="A12" s="27">
        <v>504</v>
      </c>
      <c r="B12" s="240" t="s">
        <v>8</v>
      </c>
      <c r="C12" s="262" t="e">
        <f>('P7 - Střednědobý výhled'!G14/'P7 - Střednědobý výhled'!F14)</f>
        <v>#DIV/0!</v>
      </c>
      <c r="D12" s="246"/>
      <c r="E12" s="262" t="e">
        <f>'P7 - Střednědobý výhled'!H14/'P7 - Střednědobý výhled'!G14</f>
        <v>#DIV/0!</v>
      </c>
      <c r="F12" s="246"/>
    </row>
    <row r="13" spans="1:8" x14ac:dyDescent="0.2">
      <c r="A13" s="27">
        <v>506</v>
      </c>
      <c r="B13" s="240" t="s">
        <v>173</v>
      </c>
      <c r="C13" s="262" t="e">
        <f>('P7 - Střednědobý výhled'!G15/'P7 - Střednědobý výhled'!F15)</f>
        <v>#DIV/0!</v>
      </c>
      <c r="D13" s="246"/>
      <c r="E13" s="262" t="e">
        <f>'P7 - Střednědobý výhled'!H15/'P7 - Střednědobý výhled'!G15</f>
        <v>#DIV/0!</v>
      </c>
      <c r="F13" s="246"/>
    </row>
    <row r="14" spans="1:8" x14ac:dyDescent="0.2">
      <c r="A14" s="27">
        <v>507</v>
      </c>
      <c r="B14" s="240" t="s">
        <v>174</v>
      </c>
      <c r="C14" s="262" t="e">
        <f>('P7 - Střednědobý výhled'!G16/'P7 - Střednědobý výhled'!F16)</f>
        <v>#DIV/0!</v>
      </c>
      <c r="D14" s="246"/>
      <c r="E14" s="262" t="e">
        <f>'P7 - Střednědobý výhled'!H16/'P7 - Střednědobý výhled'!G16</f>
        <v>#DIV/0!</v>
      </c>
      <c r="F14" s="246"/>
    </row>
    <row r="15" spans="1:8" x14ac:dyDescent="0.2">
      <c r="A15" s="27">
        <v>508</v>
      </c>
      <c r="B15" s="240" t="s">
        <v>175</v>
      </c>
      <c r="C15" s="262" t="e">
        <f>('P7 - Střednědobý výhled'!G17/'P7 - Střednědobý výhled'!F17)</f>
        <v>#DIV/0!</v>
      </c>
      <c r="D15" s="246"/>
      <c r="E15" s="262" t="e">
        <f>'P7 - Střednědobý výhled'!H17/'P7 - Střednědobý výhled'!G17</f>
        <v>#DIV/0!</v>
      </c>
      <c r="F15" s="246"/>
    </row>
    <row r="16" spans="1:8" x14ac:dyDescent="0.2">
      <c r="A16" s="234">
        <v>51</v>
      </c>
      <c r="B16" s="46" t="s">
        <v>9</v>
      </c>
      <c r="C16" s="262">
        <f>('P7 - Střednědobý výhled'!G18/'P7 - Střednědobý výhled'!F18)</f>
        <v>1.0047868111921991</v>
      </c>
      <c r="D16" s="246"/>
      <c r="E16" s="262">
        <f>'P7 - Střednědobý výhled'!H18/'P7 - Střednědobý výhled'!G18</f>
        <v>1</v>
      </c>
      <c r="F16" s="246"/>
    </row>
    <row r="17" spans="1:6" x14ac:dyDescent="0.2">
      <c r="A17" s="17">
        <v>511</v>
      </c>
      <c r="B17" s="189" t="s">
        <v>142</v>
      </c>
      <c r="C17" s="262">
        <f>('P7 - Střednědobý výhled'!G19/'P7 - Střednědobý výhled'!F19)</f>
        <v>1.0083333333333333</v>
      </c>
      <c r="D17" s="246"/>
      <c r="E17" s="262">
        <f>'P7 - Střednědobý výhled'!H19/'P7 - Střednědobý výhled'!G19</f>
        <v>1</v>
      </c>
      <c r="F17" s="246"/>
    </row>
    <row r="18" spans="1:6" x14ac:dyDescent="0.2">
      <c r="A18" s="17">
        <v>512</v>
      </c>
      <c r="B18" s="189" t="s">
        <v>10</v>
      </c>
      <c r="C18" s="262">
        <f>('P7 - Střednědobý výhled'!G20/'P7 - Střednědobý výhled'!F20)</f>
        <v>0.97222222222222221</v>
      </c>
      <c r="D18" s="246"/>
      <c r="E18" s="262">
        <f>'P7 - Střednědobý výhled'!H20/'P7 - Střednědobý výhled'!G20</f>
        <v>1</v>
      </c>
      <c r="F18" s="246"/>
    </row>
    <row r="19" spans="1:6" x14ac:dyDescent="0.2">
      <c r="A19" s="17">
        <v>513</v>
      </c>
      <c r="B19" s="189" t="s">
        <v>11</v>
      </c>
      <c r="C19" s="262">
        <f>('P7 - Střednědobý výhled'!G21/'P7 - Střednědobý výhled'!F21)</f>
        <v>1</v>
      </c>
      <c r="D19" s="246"/>
      <c r="E19" s="262">
        <f>'P7 - Střednědobý výhled'!H21/'P7 - Střednědobý výhled'!G21</f>
        <v>1</v>
      </c>
      <c r="F19" s="246"/>
    </row>
    <row r="20" spans="1:6" x14ac:dyDescent="0.2">
      <c r="A20" s="17">
        <v>516</v>
      </c>
      <c r="B20" s="189" t="s">
        <v>29</v>
      </c>
      <c r="C20" s="262" t="e">
        <f>('P7 - Střednědobý výhled'!G22/'P7 - Střednědobý výhled'!F22)</f>
        <v>#DIV/0!</v>
      </c>
      <c r="D20" s="246"/>
      <c r="E20" s="262" t="e">
        <f>'P7 - Střednědobý výhled'!H22/'P7 - Střednědobý výhled'!G22</f>
        <v>#DIV/0!</v>
      </c>
      <c r="F20" s="246"/>
    </row>
    <row r="21" spans="1:6" x14ac:dyDescent="0.2">
      <c r="A21" s="17">
        <v>518</v>
      </c>
      <c r="B21" s="189" t="s">
        <v>12</v>
      </c>
      <c r="C21" s="262">
        <f>('P7 - Střednědobý výhled'!G23/'P7 - Střednědobý výhled'!F23)</f>
        <v>1.0029852163540003</v>
      </c>
      <c r="D21" s="246"/>
      <c r="E21" s="262">
        <f>'P7 - Střednědobý výhled'!H23/'P7 - Střednědobý výhled'!G23</f>
        <v>1</v>
      </c>
      <c r="F21" s="246"/>
    </row>
    <row r="22" spans="1:6" x14ac:dyDescent="0.2">
      <c r="A22" s="231">
        <v>52</v>
      </c>
      <c r="B22" s="47" t="s">
        <v>13</v>
      </c>
      <c r="C22" s="262">
        <f>('P7 - Střednědobý výhled'!G24/'P7 - Střednědobý výhled'!F24)</f>
        <v>1.0005847084636079</v>
      </c>
      <c r="D22" s="246"/>
      <c r="E22" s="262">
        <f>'P7 - Střednědobý výhled'!H24/'P7 - Střednědobý výhled'!G24</f>
        <v>1</v>
      </c>
      <c r="F22" s="246"/>
    </row>
    <row r="23" spans="1:6" x14ac:dyDescent="0.2">
      <c r="A23" s="27">
        <v>521</v>
      </c>
      <c r="B23" s="240" t="s">
        <v>14</v>
      </c>
      <c r="C23" s="262">
        <f>('P7 - Střednědobý výhled'!G25/'P7 - Střednědobý výhled'!F25)</f>
        <v>1.0005761474937584</v>
      </c>
      <c r="D23" s="246"/>
      <c r="E23" s="262">
        <f>'P7 - Střednědobý výhled'!H25/'P7 - Střednědobý výhled'!G25</f>
        <v>1</v>
      </c>
      <c r="F23" s="246"/>
    </row>
    <row r="24" spans="1:6" x14ac:dyDescent="0.2">
      <c r="A24" s="27">
        <v>524</v>
      </c>
      <c r="B24" s="240" t="s">
        <v>125</v>
      </c>
      <c r="C24" s="262">
        <f>('P7 - Střednědobý výhled'!G26/'P7 - Střednědobý výhled'!F26)</f>
        <v>1.0005419602284571</v>
      </c>
      <c r="D24" s="246"/>
      <c r="E24" s="262">
        <f>'P7 - Střednědobý výhled'!H26/'P7 - Střednědobý výhled'!G26</f>
        <v>1</v>
      </c>
      <c r="F24" s="246"/>
    </row>
    <row r="25" spans="1:6" x14ac:dyDescent="0.2">
      <c r="A25" s="17">
        <v>525</v>
      </c>
      <c r="B25" s="189" t="s">
        <v>171</v>
      </c>
      <c r="C25" s="262">
        <f>('P7 - Střednědobý výhled'!G27/'P7 - Střednědobý výhled'!F27)</f>
        <v>1</v>
      </c>
      <c r="D25" s="246"/>
      <c r="E25" s="262">
        <f>'P7 - Střednědobý výhled'!H27/'P7 - Střednědobý výhled'!G27</f>
        <v>1</v>
      </c>
      <c r="F25" s="246"/>
    </row>
    <row r="26" spans="1:6" x14ac:dyDescent="0.2">
      <c r="A26" s="17">
        <v>527</v>
      </c>
      <c r="B26" s="189" t="s">
        <v>15</v>
      </c>
      <c r="C26" s="262">
        <f>('P7 - Střednědobý výhled'!G28/'P7 - Střednědobý výhled'!F28)</f>
        <v>1.001856475257666</v>
      </c>
      <c r="D26" s="246"/>
      <c r="E26" s="262">
        <f>'P7 - Střednědobý výhled'!H28/'P7 - Střednědobý výhled'!G28</f>
        <v>1</v>
      </c>
      <c r="F26" s="246"/>
    </row>
    <row r="27" spans="1:6" x14ac:dyDescent="0.2">
      <c r="A27" s="17">
        <v>528</v>
      </c>
      <c r="B27" s="245" t="s">
        <v>124</v>
      </c>
      <c r="C27" s="262" t="e">
        <f>('P7 - Střednědobý výhled'!G29/'P7 - Střednědobý výhled'!F29)</f>
        <v>#DIV/0!</v>
      </c>
      <c r="D27" s="246"/>
      <c r="E27" s="262" t="e">
        <f>'P7 - Střednědobý výhled'!H29/'P7 - Střednědobý výhled'!G29</f>
        <v>#DIV/0!</v>
      </c>
      <c r="F27" s="246"/>
    </row>
    <row r="28" spans="1:6" x14ac:dyDescent="0.2">
      <c r="A28" s="234">
        <v>53</v>
      </c>
      <c r="B28" s="48" t="s">
        <v>16</v>
      </c>
      <c r="C28" s="262" t="e">
        <f>('P7 - Střednědobý výhled'!G30/'P7 - Střednědobý výhled'!F30)</f>
        <v>#DIV/0!</v>
      </c>
      <c r="D28" s="246"/>
      <c r="E28" s="262" t="e">
        <f>'P7 - Střednědobý výhled'!H30/'P7 - Střednědobý výhled'!G30</f>
        <v>#DIV/0!</v>
      </c>
      <c r="F28" s="246"/>
    </row>
    <row r="29" spans="1:6" x14ac:dyDescent="0.2">
      <c r="A29" s="27">
        <v>531</v>
      </c>
      <c r="B29" s="240" t="s">
        <v>17</v>
      </c>
      <c r="C29" s="262" t="e">
        <f>('P7 - Střednědobý výhled'!G31/'P7 - Střednědobý výhled'!F31)</f>
        <v>#DIV/0!</v>
      </c>
      <c r="D29" s="246"/>
      <c r="E29" s="262" t="e">
        <f>'P7 - Střednědobý výhled'!H31/'P7 - Střednědobý výhled'!G31</f>
        <v>#DIV/0!</v>
      </c>
      <c r="F29" s="246"/>
    </row>
    <row r="30" spans="1:6" x14ac:dyDescent="0.2">
      <c r="A30" s="27">
        <v>532</v>
      </c>
      <c r="B30" s="240" t="s">
        <v>18</v>
      </c>
      <c r="C30" s="262" t="e">
        <f>('P7 - Střednědobý výhled'!G32/'P7 - Střednědobý výhled'!F32)</f>
        <v>#DIV/0!</v>
      </c>
      <c r="D30" s="246"/>
      <c r="E30" s="262" t="e">
        <f>'P7 - Střednědobý výhled'!H32/'P7 - Střednědobý výhled'!G32</f>
        <v>#DIV/0!</v>
      </c>
      <c r="F30" s="246"/>
    </row>
    <row r="31" spans="1:6" x14ac:dyDescent="0.2">
      <c r="A31" s="27">
        <v>538</v>
      </c>
      <c r="B31" s="189" t="s">
        <v>172</v>
      </c>
      <c r="C31" s="262" t="e">
        <f>('P7 - Střednědobý výhled'!G33/'P7 - Střednědobý výhled'!F33)</f>
        <v>#DIV/0!</v>
      </c>
      <c r="D31" s="246"/>
      <c r="E31" s="262" t="e">
        <f>'P7 - Střednědobý výhled'!H33/'P7 - Střednědobý výhled'!G33</f>
        <v>#DIV/0!</v>
      </c>
      <c r="F31" s="246"/>
    </row>
    <row r="32" spans="1:6" x14ac:dyDescent="0.2">
      <c r="A32" s="27">
        <v>539</v>
      </c>
      <c r="B32" s="189" t="s">
        <v>269</v>
      </c>
      <c r="C32" s="262" t="e">
        <f>('P7 - Střednědobý výhled'!G34/'P7 - Střednědobý výhled'!F34)</f>
        <v>#DIV/0!</v>
      </c>
      <c r="D32" s="246"/>
      <c r="E32" s="262" t="e">
        <f>'P7 - Střednědobý výhled'!H34/'P7 - Střednědobý výhled'!G34</f>
        <v>#DIV/0!</v>
      </c>
      <c r="F32" s="246"/>
    </row>
    <row r="33" spans="1:6" x14ac:dyDescent="0.2">
      <c r="A33" s="236">
        <v>54</v>
      </c>
      <c r="B33" s="46" t="s">
        <v>19</v>
      </c>
      <c r="C33" s="262">
        <f>('P7 - Střednědobý výhled'!G35/'P7 - Střednědobý výhled'!F35)</f>
        <v>1</v>
      </c>
      <c r="D33" s="246"/>
      <c r="E33" s="262">
        <f>'P7 - Střednědobý výhled'!H35/'P7 - Střednědobý výhled'!G35</f>
        <v>1</v>
      </c>
      <c r="F33" s="246"/>
    </row>
    <row r="34" spans="1:6" x14ac:dyDescent="0.2">
      <c r="A34" s="17">
        <v>541</v>
      </c>
      <c r="B34" s="189" t="s">
        <v>20</v>
      </c>
      <c r="C34" s="262" t="e">
        <f>('P7 - Střednědobý výhled'!G36/'P7 - Střednědobý výhled'!F36)</f>
        <v>#DIV/0!</v>
      </c>
      <c r="D34" s="246"/>
      <c r="E34" s="262" t="e">
        <f>'P7 - Střednědobý výhled'!H36/'P7 - Střednědobý výhled'!G36</f>
        <v>#DIV/0!</v>
      </c>
      <c r="F34" s="246"/>
    </row>
    <row r="35" spans="1:6" x14ac:dyDescent="0.2">
      <c r="A35" s="17">
        <v>542</v>
      </c>
      <c r="B35" s="189" t="s">
        <v>119</v>
      </c>
      <c r="C35" s="262" t="e">
        <f>('P7 - Střednědobý výhled'!G37/'P7 - Střednědobý výhled'!F37)</f>
        <v>#DIV/0!</v>
      </c>
      <c r="D35" s="246"/>
      <c r="E35" s="262" t="e">
        <f>'P7 - Střednědobý výhled'!H37/'P7 - Střednědobý výhled'!G37</f>
        <v>#DIV/0!</v>
      </c>
      <c r="F35" s="246"/>
    </row>
    <row r="36" spans="1:6" x14ac:dyDescent="0.2">
      <c r="A36" s="17">
        <v>543</v>
      </c>
      <c r="B36" s="189" t="s">
        <v>22</v>
      </c>
      <c r="C36" s="262" t="e">
        <f>('P7 - Střednědobý výhled'!G38/'P7 - Střednědobý výhled'!F38)</f>
        <v>#DIV/0!</v>
      </c>
      <c r="D36" s="246"/>
      <c r="E36" s="262" t="e">
        <f>'P7 - Střednědobý výhled'!H38/'P7 - Střednědobý výhled'!G38</f>
        <v>#DIV/0!</v>
      </c>
      <c r="F36" s="246"/>
    </row>
    <row r="37" spans="1:6" x14ac:dyDescent="0.2">
      <c r="A37" s="17">
        <v>544</v>
      </c>
      <c r="B37" s="189" t="s">
        <v>24</v>
      </c>
      <c r="C37" s="262" t="e">
        <f>('P7 - Střednědobý výhled'!G39/'P7 - Střednědobý výhled'!F39)</f>
        <v>#DIV/0!</v>
      </c>
      <c r="D37" s="246"/>
      <c r="E37" s="262" t="e">
        <f>'P7 - Střednědobý výhled'!H39/'P7 - Střednědobý výhled'!G39</f>
        <v>#DIV/0!</v>
      </c>
      <c r="F37" s="246"/>
    </row>
    <row r="38" spans="1:6" x14ac:dyDescent="0.2">
      <c r="A38" s="17">
        <v>547</v>
      </c>
      <c r="B38" s="189" t="s">
        <v>23</v>
      </c>
      <c r="C38" s="262" t="e">
        <f>('P7 - Střednědobý výhled'!G40/'P7 - Střednědobý výhled'!F40)</f>
        <v>#DIV/0!</v>
      </c>
      <c r="D38" s="246"/>
      <c r="E38" s="262" t="e">
        <f>'P7 - Střednědobý výhled'!H40/'P7 - Střednědobý výhled'!G40</f>
        <v>#DIV/0!</v>
      </c>
      <c r="F38" s="246"/>
    </row>
    <row r="39" spans="1:6" x14ac:dyDescent="0.2">
      <c r="A39" s="17">
        <v>548</v>
      </c>
      <c r="B39" s="189" t="s">
        <v>102</v>
      </c>
      <c r="C39" s="262" t="e">
        <f>('P7 - Střednědobý výhled'!G41/'P7 - Střednědobý výhled'!F41)</f>
        <v>#DIV/0!</v>
      </c>
      <c r="D39" s="246"/>
      <c r="E39" s="262" t="e">
        <f>'P7 - Střednědobý výhled'!H41/'P7 - Střednědobý výhled'!G41</f>
        <v>#DIV/0!</v>
      </c>
      <c r="F39" s="246"/>
    </row>
    <row r="40" spans="1:6" x14ac:dyDescent="0.2">
      <c r="A40" s="17">
        <v>549</v>
      </c>
      <c r="B40" s="189" t="s">
        <v>268</v>
      </c>
      <c r="C40" s="262">
        <f>('P7 - Střednědobý výhled'!G42/'P7 - Střednědobý výhled'!F42)</f>
        <v>1</v>
      </c>
      <c r="D40" s="246"/>
      <c r="E40" s="262">
        <f>'P7 - Střednědobý výhled'!H42/'P7 - Střednědobý výhled'!G42</f>
        <v>1</v>
      </c>
      <c r="F40" s="246"/>
    </row>
    <row r="41" spans="1:6" x14ac:dyDescent="0.2">
      <c r="A41" s="234">
        <v>55</v>
      </c>
      <c r="B41" s="46" t="s">
        <v>126</v>
      </c>
      <c r="C41" s="262">
        <f>('P7 - Střednědobý výhled'!G43/'P7 - Střednědobý výhled'!F43)</f>
        <v>1</v>
      </c>
      <c r="D41" s="246"/>
      <c r="E41" s="262">
        <f>'P7 - Střednědobý výhled'!H43/'P7 - Střednědobý výhled'!G43</f>
        <v>1</v>
      </c>
      <c r="F41" s="246"/>
    </row>
    <row r="42" spans="1:6" x14ac:dyDescent="0.2">
      <c r="A42" s="17">
        <v>551</v>
      </c>
      <c r="B42" s="189" t="s">
        <v>114</v>
      </c>
      <c r="C42" s="262">
        <f>('P7 - Střednědobý výhled'!G44/'P7 - Střednědobý výhled'!F44)</f>
        <v>1</v>
      </c>
      <c r="D42" s="246"/>
      <c r="E42" s="262">
        <f>'P7 - Střednědobý výhled'!H44/'P7 - Střednědobý výhled'!G44</f>
        <v>1</v>
      </c>
      <c r="F42" s="246"/>
    </row>
    <row r="43" spans="1:6" x14ac:dyDescent="0.2">
      <c r="A43" s="17">
        <v>552</v>
      </c>
      <c r="B43" s="189" t="s">
        <v>270</v>
      </c>
      <c r="C43" s="262" t="e">
        <f>('P7 - Střednědobý výhled'!G45/'P7 - Střednědobý výhled'!F45)</f>
        <v>#DIV/0!</v>
      </c>
      <c r="D43" s="246"/>
      <c r="E43" s="262" t="e">
        <f>'P7 - Střednědobý výhled'!H45/'P7 - Střednědobý výhled'!G45</f>
        <v>#DIV/0!</v>
      </c>
      <c r="F43" s="246"/>
    </row>
    <row r="44" spans="1:6" x14ac:dyDescent="0.2">
      <c r="A44" s="17">
        <v>553</v>
      </c>
      <c r="B44" s="189" t="s">
        <v>271</v>
      </c>
      <c r="C44" s="262" t="e">
        <f>('P7 - Střednědobý výhled'!G46/'P7 - Střednědobý výhled'!F46)</f>
        <v>#DIV/0!</v>
      </c>
      <c r="D44" s="246"/>
      <c r="E44" s="262" t="e">
        <f>'P7 - Střednědobý výhled'!H46/'P7 - Střednědobý výhled'!G46</f>
        <v>#DIV/0!</v>
      </c>
      <c r="F44" s="246"/>
    </row>
    <row r="45" spans="1:6" x14ac:dyDescent="0.2">
      <c r="A45" s="17">
        <v>554</v>
      </c>
      <c r="B45" s="189" t="s">
        <v>103</v>
      </c>
      <c r="C45" s="262" t="e">
        <f>('P7 - Střednědobý výhled'!G47/'P7 - Střednědobý výhled'!F47)</f>
        <v>#DIV/0!</v>
      </c>
      <c r="D45" s="246"/>
      <c r="E45" s="262" t="e">
        <f>'P7 - Střednědobý výhled'!H47/'P7 - Střednědobý výhled'!G47</f>
        <v>#DIV/0!</v>
      </c>
      <c r="F45" s="246"/>
    </row>
    <row r="46" spans="1:6" x14ac:dyDescent="0.2">
      <c r="A46" s="17">
        <v>555</v>
      </c>
      <c r="B46" s="189" t="s">
        <v>115</v>
      </c>
      <c r="C46" s="262" t="e">
        <f>('P7 - Střednědobý výhled'!G48/'P7 - Střednědobý výhled'!F48)</f>
        <v>#DIV/0!</v>
      </c>
      <c r="D46" s="246"/>
      <c r="E46" s="262" t="e">
        <f>'P7 - Střednědobý výhled'!H48/'P7 - Střednědobý výhled'!G48</f>
        <v>#DIV/0!</v>
      </c>
      <c r="F46" s="246"/>
    </row>
    <row r="47" spans="1:6" x14ac:dyDescent="0.2">
      <c r="A47" s="17">
        <v>556</v>
      </c>
      <c r="B47" s="189" t="s">
        <v>116</v>
      </c>
      <c r="C47" s="262" t="e">
        <f>('P7 - Střednědobý výhled'!G49/'P7 - Střednědobý výhled'!F49)</f>
        <v>#DIV/0!</v>
      </c>
      <c r="D47" s="246"/>
      <c r="E47" s="262" t="e">
        <f>'P7 - Střednědobý výhled'!H49/'P7 - Střednědobý výhled'!G49</f>
        <v>#DIV/0!</v>
      </c>
      <c r="F47" s="246"/>
    </row>
    <row r="48" spans="1:6" x14ac:dyDescent="0.2">
      <c r="A48" s="17">
        <v>557</v>
      </c>
      <c r="B48" s="189" t="s">
        <v>272</v>
      </c>
      <c r="C48" s="262" t="e">
        <f>('P7 - Střednědobý výhled'!G50/'P7 - Střednědobý výhled'!F50)</f>
        <v>#DIV/0!</v>
      </c>
      <c r="D48" s="246"/>
      <c r="E48" s="262" t="e">
        <f>'P7 - Střednědobý výhled'!H50/'P7 - Střednědobý výhled'!G50</f>
        <v>#DIV/0!</v>
      </c>
      <c r="F48" s="246"/>
    </row>
    <row r="49" spans="1:6" ht="15" customHeight="1" x14ac:dyDescent="0.2">
      <c r="A49" s="17">
        <v>558</v>
      </c>
      <c r="B49" s="189" t="s">
        <v>273</v>
      </c>
      <c r="C49" s="262">
        <f>('P7 - Střednědobý výhled'!G51/'P7 - Střednědobý výhled'!F51)</f>
        <v>1</v>
      </c>
      <c r="D49" s="246"/>
      <c r="E49" s="262">
        <f>'P7 - Střednědobý výhled'!H51/'P7 - Střednědobý výhled'!G51</f>
        <v>1</v>
      </c>
      <c r="F49" s="246"/>
    </row>
    <row r="50" spans="1:6" x14ac:dyDescent="0.2">
      <c r="A50" s="234">
        <v>56</v>
      </c>
      <c r="B50" s="46" t="s">
        <v>104</v>
      </c>
      <c r="C50" s="262" t="e">
        <f>('P7 - Střednědobý výhled'!G52/'P7 - Střednědobý výhled'!F52)</f>
        <v>#DIV/0!</v>
      </c>
      <c r="D50" s="246"/>
      <c r="E50" s="262" t="e">
        <f>'P7 - Střednědobý výhled'!H52/'P7 - Střednědobý výhled'!G52</f>
        <v>#DIV/0!</v>
      </c>
      <c r="F50" s="246"/>
    </row>
    <row r="51" spans="1:6" x14ac:dyDescent="0.2">
      <c r="A51" s="17">
        <v>562</v>
      </c>
      <c r="B51" s="189" t="s">
        <v>21</v>
      </c>
      <c r="C51" s="262" t="e">
        <f>('P7 - Střednědobý výhled'!G53/'P7 - Střednědobý výhled'!F53)</f>
        <v>#DIV/0!</v>
      </c>
      <c r="D51" s="246"/>
      <c r="E51" s="262" t="e">
        <f>'P7 - Střednědobý výhled'!H53/'P7 - Střednědobý výhled'!G53</f>
        <v>#DIV/0!</v>
      </c>
      <c r="F51" s="246"/>
    </row>
    <row r="52" spans="1:6" x14ac:dyDescent="0.2">
      <c r="A52" s="17">
        <v>563</v>
      </c>
      <c r="B52" s="189" t="s">
        <v>101</v>
      </c>
      <c r="C52" s="262" t="e">
        <f>('P7 - Střednědobý výhled'!G54/'P7 - Střednědobý výhled'!F54)</f>
        <v>#DIV/0!</v>
      </c>
      <c r="D52" s="246"/>
      <c r="E52" s="262" t="e">
        <f>'P7 - Střednědobý výhled'!H54/'P7 - Střednědobý výhled'!G54</f>
        <v>#DIV/0!</v>
      </c>
      <c r="F52" s="246"/>
    </row>
    <row r="53" spans="1:6" x14ac:dyDescent="0.2">
      <c r="A53" s="17">
        <v>564</v>
      </c>
      <c r="B53" s="189" t="s">
        <v>105</v>
      </c>
      <c r="C53" s="262" t="e">
        <f>('P7 - Střednědobý výhled'!G55/'P7 - Střednědobý výhled'!F55)</f>
        <v>#DIV/0!</v>
      </c>
      <c r="D53" s="246"/>
      <c r="E53" s="262" t="e">
        <f>'P7 - Střednědobý výhled'!H55/'P7 - Střednědobý výhled'!G55</f>
        <v>#DIV/0!</v>
      </c>
      <c r="F53" s="246"/>
    </row>
    <row r="54" spans="1:6" x14ac:dyDescent="0.2">
      <c r="A54" s="17">
        <v>569</v>
      </c>
      <c r="B54" s="189" t="s">
        <v>106</v>
      </c>
      <c r="C54" s="262" t="e">
        <f>('P7 - Střednědobý výhled'!G56/'P7 - Střednědobý výhled'!F56)</f>
        <v>#DIV/0!</v>
      </c>
      <c r="D54" s="246"/>
      <c r="E54" s="262" t="e">
        <f>'P7 - Střednědobý výhled'!H56/'P7 - Střednědobý výhled'!G56</f>
        <v>#DIV/0!</v>
      </c>
      <c r="F54" s="246"/>
    </row>
    <row r="55" spans="1:6" x14ac:dyDescent="0.2">
      <c r="A55" s="234">
        <v>57</v>
      </c>
      <c r="B55" s="46" t="s">
        <v>274</v>
      </c>
      <c r="C55" s="262" t="e">
        <f>('P7 - Střednědobý výhled'!G57/'P7 - Střednědobý výhled'!F57)</f>
        <v>#DIV/0!</v>
      </c>
      <c r="D55" s="246"/>
      <c r="E55" s="262" t="e">
        <f>'P7 - Střednědobý výhled'!H57/'P7 - Střednědobý výhled'!G57</f>
        <v>#DIV/0!</v>
      </c>
      <c r="F55" s="246"/>
    </row>
    <row r="56" spans="1:6" ht="22.5" x14ac:dyDescent="0.2">
      <c r="A56" s="17">
        <v>572</v>
      </c>
      <c r="B56" s="189" t="s">
        <v>275</v>
      </c>
      <c r="C56" s="262" t="e">
        <f>('P7 - Střednědobý výhled'!G58/'P7 - Střednědobý výhled'!F58)</f>
        <v>#DIV/0!</v>
      </c>
      <c r="D56" s="246"/>
      <c r="E56" s="262" t="e">
        <f>'P7 - Střednědobý výhled'!H58/'P7 - Střednědobý výhled'!G58</f>
        <v>#DIV/0!</v>
      </c>
      <c r="F56" s="246"/>
    </row>
    <row r="57" spans="1:6" x14ac:dyDescent="0.2">
      <c r="A57" s="234">
        <v>59</v>
      </c>
      <c r="B57" s="46" t="s">
        <v>25</v>
      </c>
      <c r="C57" s="262" t="e">
        <f>('P7 - Střednědobý výhled'!G59/'P7 - Střednědobý výhled'!F59)</f>
        <v>#DIV/0!</v>
      </c>
      <c r="D57" s="246"/>
      <c r="E57" s="262" t="e">
        <f>'P7 - Střednědobý výhled'!H59/'P7 - Střednědobý výhled'!G59</f>
        <v>#DIV/0!</v>
      </c>
      <c r="F57" s="246"/>
    </row>
    <row r="58" spans="1:6" x14ac:dyDescent="0.2">
      <c r="A58" s="17">
        <v>591</v>
      </c>
      <c r="B58" s="240" t="s">
        <v>26</v>
      </c>
      <c r="C58" s="262" t="e">
        <f>('P7 - Střednědobý výhled'!G60/'P7 - Střednědobý výhled'!F60)</f>
        <v>#DIV/0!</v>
      </c>
      <c r="D58" s="246"/>
      <c r="E58" s="262" t="e">
        <f>'P7 - Střednědobý výhled'!H60/'P7 - Střednědobý výhled'!G60</f>
        <v>#DIV/0!</v>
      </c>
      <c r="F58" s="246"/>
    </row>
    <row r="59" spans="1:6" ht="13.5" thickBot="1" x14ac:dyDescent="0.25">
      <c r="A59" s="28">
        <v>595</v>
      </c>
      <c r="B59" s="247" t="s">
        <v>27</v>
      </c>
      <c r="C59" s="263" t="e">
        <f>('P7 - Střednědobý výhled'!G61/'P7 - Střednědobý výhled'!F61)</f>
        <v>#DIV/0!</v>
      </c>
      <c r="D59" s="248"/>
      <c r="E59" s="263" t="e">
        <f>'P7 - Střednědobý výhled'!H61/'P7 - Střednědobý výhled'!G61</f>
        <v>#DIV/0!</v>
      </c>
      <c r="F59" s="248"/>
    </row>
    <row r="60" spans="1:6" ht="13.5" thickBot="1" x14ac:dyDescent="0.25">
      <c r="A60" s="362" t="s">
        <v>28</v>
      </c>
      <c r="B60" s="363"/>
      <c r="C60" s="260">
        <f>('P7 - Střednědobý výhled'!G62/'P7 - Střednědobý výhled'!F62)</f>
        <v>1.0005893397140897</v>
      </c>
      <c r="D60" s="250"/>
      <c r="E60" s="260">
        <f>'P7 - Střednědobý výhled'!H62/'P7 - Střednědobý výhled'!G62</f>
        <v>1</v>
      </c>
      <c r="F60" s="251"/>
    </row>
    <row r="61" spans="1:6" x14ac:dyDescent="0.2">
      <c r="A61" s="234">
        <v>60</v>
      </c>
      <c r="B61" s="46" t="s">
        <v>128</v>
      </c>
      <c r="C61" s="261">
        <f>('P7 - Střednědobý výhled'!G63/'P7 - Střednědobý výhled'!F63)</f>
        <v>1</v>
      </c>
      <c r="D61" s="249"/>
      <c r="E61" s="261">
        <f>'P7 - Střednědobý výhled'!H63/'P7 - Střednědobý výhled'!G63</f>
        <v>1</v>
      </c>
      <c r="F61" s="249"/>
    </row>
    <row r="62" spans="1:6" x14ac:dyDescent="0.2">
      <c r="A62" s="17">
        <v>601</v>
      </c>
      <c r="B62" s="189" t="s">
        <v>117</v>
      </c>
      <c r="C62" s="262" t="e">
        <f>('P7 - Střednědobý výhled'!G64/'P7 - Střednědobý výhled'!F64)</f>
        <v>#DIV/0!</v>
      </c>
      <c r="D62" s="246"/>
      <c r="E62" s="262" t="e">
        <f>'P7 - Střednědobý výhled'!H64/'P7 - Střednědobý výhled'!G64</f>
        <v>#DIV/0!</v>
      </c>
      <c r="F62" s="246"/>
    </row>
    <row r="63" spans="1:6" x14ac:dyDescent="0.2">
      <c r="A63" s="17">
        <v>602</v>
      </c>
      <c r="B63" s="189" t="s">
        <v>118</v>
      </c>
      <c r="C63" s="262">
        <f>('P7 - Střednědobý výhled'!G65/'P7 - Střednědobý výhled'!F65)</f>
        <v>1</v>
      </c>
      <c r="D63" s="246"/>
      <c r="E63" s="262">
        <f>'P7 - Střednědobý výhled'!H65/'P7 - Střednědobý výhled'!G65</f>
        <v>1</v>
      </c>
      <c r="F63" s="246"/>
    </row>
    <row r="64" spans="1:6" x14ac:dyDescent="0.2">
      <c r="A64" s="17">
        <v>603</v>
      </c>
      <c r="B64" s="189" t="s">
        <v>107</v>
      </c>
      <c r="C64" s="262" t="e">
        <f>('P7 - Střednědobý výhled'!G66/'P7 - Střednědobý výhled'!F66)</f>
        <v>#DIV/0!</v>
      </c>
      <c r="D64" s="246"/>
      <c r="E64" s="262" t="e">
        <f>'P7 - Střednědobý výhled'!H66/'P7 - Střednědobý výhled'!G66</f>
        <v>#DIV/0!</v>
      </c>
      <c r="F64" s="246"/>
    </row>
    <row r="65" spans="1:6" x14ac:dyDescent="0.2">
      <c r="A65" s="17">
        <v>604</v>
      </c>
      <c r="B65" s="189" t="s">
        <v>127</v>
      </c>
      <c r="C65" s="262" t="e">
        <f>('P7 - Střednědobý výhled'!G67/'P7 - Střednědobý výhled'!F67)</f>
        <v>#DIV/0!</v>
      </c>
      <c r="D65" s="246"/>
      <c r="E65" s="262" t="e">
        <f>'P7 - Střednědobý výhled'!H67/'P7 - Střednědobý výhled'!G67</f>
        <v>#DIV/0!</v>
      </c>
      <c r="F65" s="246"/>
    </row>
    <row r="66" spans="1:6" x14ac:dyDescent="0.2">
      <c r="A66" s="17">
        <v>609</v>
      </c>
      <c r="B66" s="189" t="s">
        <v>122</v>
      </c>
      <c r="C66" s="262" t="e">
        <f>('P7 - Střednědobý výhled'!G68/'P7 - Střednědobý výhled'!F68)</f>
        <v>#DIV/0!</v>
      </c>
      <c r="D66" s="246"/>
      <c r="E66" s="262" t="e">
        <f>'P7 - Střednědobý výhled'!H68/'P7 - Střednědobý výhled'!G68</f>
        <v>#DIV/0!</v>
      </c>
      <c r="F66" s="246"/>
    </row>
    <row r="67" spans="1:6" x14ac:dyDescent="0.2">
      <c r="A67" s="234">
        <v>64</v>
      </c>
      <c r="B67" s="46" t="s">
        <v>151</v>
      </c>
      <c r="C67" s="262">
        <f>('P7 - Střednědobý výhled'!G69/'P7 - Střednědobý výhled'!F69)</f>
        <v>1</v>
      </c>
      <c r="D67" s="246"/>
      <c r="E67" s="262">
        <f>'P7 - Střednědobý výhled'!H69/'P7 - Střednědobý výhled'!G69</f>
        <v>1</v>
      </c>
      <c r="F67" s="246"/>
    </row>
    <row r="68" spans="1:6" x14ac:dyDescent="0.2">
      <c r="A68" s="17">
        <v>641</v>
      </c>
      <c r="B68" s="189" t="s">
        <v>20</v>
      </c>
      <c r="C68" s="262" t="e">
        <f>('P7 - Střednědobý výhled'!G70/'P7 - Střednědobý výhled'!F70)</f>
        <v>#DIV/0!</v>
      </c>
      <c r="D68" s="246"/>
      <c r="E68" s="262" t="e">
        <f>'P7 - Střednědobý výhled'!H70/'P7 - Střednědobý výhled'!G70</f>
        <v>#DIV/0!</v>
      </c>
      <c r="F68" s="246"/>
    </row>
    <row r="69" spans="1:6" x14ac:dyDescent="0.2">
      <c r="A69" s="17">
        <v>642</v>
      </c>
      <c r="B69" s="189" t="s">
        <v>119</v>
      </c>
      <c r="C69" s="262" t="e">
        <f>('P7 - Střednědobý výhled'!G71/'P7 - Střednědobý výhled'!F71)</f>
        <v>#DIV/0!</v>
      </c>
      <c r="D69" s="246"/>
      <c r="E69" s="262" t="e">
        <f>'P7 - Střednědobý výhled'!H71/'P7 - Střednědobý výhled'!G71</f>
        <v>#DIV/0!</v>
      </c>
      <c r="F69" s="246"/>
    </row>
    <row r="70" spans="1:6" x14ac:dyDescent="0.2">
      <c r="A70" s="17">
        <v>643</v>
      </c>
      <c r="B70" s="189" t="s">
        <v>265</v>
      </c>
      <c r="C70" s="262" t="e">
        <f>('P7 - Střednědobý výhled'!G72/'P7 - Střednědobý výhled'!F72)</f>
        <v>#DIV/0!</v>
      </c>
      <c r="D70" s="246"/>
      <c r="E70" s="262" t="e">
        <f>'P7 - Střednědobý výhled'!H72/'P7 - Střednědobý výhled'!G72</f>
        <v>#DIV/0!</v>
      </c>
      <c r="F70" s="246"/>
    </row>
    <row r="71" spans="1:6" x14ac:dyDescent="0.2">
      <c r="A71" s="17">
        <v>644</v>
      </c>
      <c r="B71" s="189" t="s">
        <v>123</v>
      </c>
      <c r="C71" s="262" t="e">
        <f>('P7 - Střednědobý výhled'!G73/'P7 - Střednědobý výhled'!F73)</f>
        <v>#DIV/0!</v>
      </c>
      <c r="D71" s="246"/>
      <c r="E71" s="262" t="e">
        <f>'P7 - Střednědobý výhled'!H73/'P7 - Střednědobý výhled'!G73</f>
        <v>#DIV/0!</v>
      </c>
      <c r="F71" s="246"/>
    </row>
    <row r="72" spans="1:6" x14ac:dyDescent="0.2">
      <c r="A72" s="17">
        <v>645</v>
      </c>
      <c r="B72" s="189" t="s">
        <v>108</v>
      </c>
      <c r="C72" s="262" t="e">
        <f>('P7 - Střednědobý výhled'!G74/'P7 - Střednědobý výhled'!F74)</f>
        <v>#DIV/0!</v>
      </c>
      <c r="D72" s="246"/>
      <c r="E72" s="262" t="e">
        <f>'P7 - Střednědobý výhled'!H74/'P7 - Střednědobý výhled'!G74</f>
        <v>#DIV/0!</v>
      </c>
      <c r="F72" s="246"/>
    </row>
    <row r="73" spans="1:6" ht="22.5" x14ac:dyDescent="0.2">
      <c r="A73" s="17">
        <v>646</v>
      </c>
      <c r="B73" s="189" t="s">
        <v>150</v>
      </c>
      <c r="C73" s="262" t="e">
        <f>('P7 - Střednědobý výhled'!G75/'P7 - Střednědobý výhled'!F75)</f>
        <v>#DIV/0!</v>
      </c>
      <c r="D73" s="246"/>
      <c r="E73" s="262" t="e">
        <f>'P7 - Střednědobý výhled'!H75/'P7 - Střednědobý výhled'!G75</f>
        <v>#DIV/0!</v>
      </c>
      <c r="F73" s="246"/>
    </row>
    <row r="74" spans="1:6" x14ac:dyDescent="0.2">
      <c r="A74" s="17">
        <v>647</v>
      </c>
      <c r="B74" s="189" t="s">
        <v>109</v>
      </c>
      <c r="C74" s="262" t="e">
        <f>('P7 - Střednědobý výhled'!G76/'P7 - Střednědobý výhled'!F76)</f>
        <v>#DIV/0!</v>
      </c>
      <c r="D74" s="246"/>
      <c r="E74" s="262" t="e">
        <f>'P7 - Střednědobý výhled'!H76/'P7 - Střednědobý výhled'!G76</f>
        <v>#DIV/0!</v>
      </c>
      <c r="F74" s="246"/>
    </row>
    <row r="75" spans="1:6" x14ac:dyDescent="0.2">
      <c r="A75" s="17">
        <v>648</v>
      </c>
      <c r="B75" s="189" t="s">
        <v>120</v>
      </c>
      <c r="C75" s="262" t="e">
        <f>('P7 - Střednědobý výhled'!G77/'P7 - Střednědobý výhled'!F77)</f>
        <v>#DIV/0!</v>
      </c>
      <c r="D75" s="246"/>
      <c r="E75" s="262" t="e">
        <f>'P7 - Střednědobý výhled'!H77/'P7 - Střednědobý výhled'!G77</f>
        <v>#DIV/0!</v>
      </c>
      <c r="F75" s="246"/>
    </row>
    <row r="76" spans="1:6" x14ac:dyDescent="0.2">
      <c r="A76" s="17">
        <v>649</v>
      </c>
      <c r="B76" s="189" t="s">
        <v>121</v>
      </c>
      <c r="C76" s="262">
        <f>('P7 - Střednědobý výhled'!G78/'P7 - Střednědobý výhled'!F78)</f>
        <v>1</v>
      </c>
      <c r="D76" s="246"/>
      <c r="E76" s="262">
        <f>'P7 - Střednědobý výhled'!H78/'P7 - Střednědobý výhled'!G78</f>
        <v>1</v>
      </c>
      <c r="F76" s="246"/>
    </row>
    <row r="77" spans="1:6" x14ac:dyDescent="0.2">
      <c r="A77" s="234">
        <v>66</v>
      </c>
      <c r="B77" s="46" t="s">
        <v>110</v>
      </c>
      <c r="C77" s="262">
        <f>('P7 - Střednědobý výhled'!G79/'P7 - Střednědobý výhled'!F79)</f>
        <v>1</v>
      </c>
      <c r="D77" s="246"/>
      <c r="E77" s="262">
        <f>'P7 - Střednědobý výhled'!H79/'P7 - Střednědobý výhled'!G79</f>
        <v>1</v>
      </c>
      <c r="F77" s="246"/>
    </row>
    <row r="78" spans="1:6" x14ac:dyDescent="0.2">
      <c r="A78" s="17">
        <v>662</v>
      </c>
      <c r="B78" s="189" t="s">
        <v>21</v>
      </c>
      <c r="C78" s="262">
        <f>('P7 - Střednědobý výhled'!G80/'P7 - Střednědobý výhled'!F80)</f>
        <v>1</v>
      </c>
      <c r="D78" s="246"/>
      <c r="E78" s="262">
        <f>'P7 - Střednědobý výhled'!H80/'P7 - Střednědobý výhled'!G80</f>
        <v>1</v>
      </c>
      <c r="F78" s="246"/>
    </row>
    <row r="79" spans="1:6" x14ac:dyDescent="0.2">
      <c r="A79" s="17">
        <v>663</v>
      </c>
      <c r="B79" s="189" t="s">
        <v>111</v>
      </c>
      <c r="C79" s="262" t="e">
        <f>('P7 - Střednědobý výhled'!G81/'P7 - Střednědobý výhled'!F81)</f>
        <v>#DIV/0!</v>
      </c>
      <c r="D79" s="246"/>
      <c r="E79" s="262" t="e">
        <f>'P7 - Střednědobý výhled'!H81/'P7 - Střednědobý výhled'!G81</f>
        <v>#DIV/0!</v>
      </c>
      <c r="F79" s="246"/>
    </row>
    <row r="80" spans="1:6" x14ac:dyDescent="0.2">
      <c r="A80" s="17">
        <v>664</v>
      </c>
      <c r="B80" s="189" t="s">
        <v>112</v>
      </c>
      <c r="C80" s="262" t="e">
        <f>('P7 - Střednědobý výhled'!G82/'P7 - Střednědobý výhled'!F82)</f>
        <v>#DIV/0!</v>
      </c>
      <c r="D80" s="246"/>
      <c r="E80" s="262" t="e">
        <f>'P7 - Střednědobý výhled'!H82/'P7 - Střednědobý výhled'!G82</f>
        <v>#DIV/0!</v>
      </c>
      <c r="F80" s="246"/>
    </row>
    <row r="81" spans="1:6" ht="22.5" x14ac:dyDescent="0.2">
      <c r="A81" s="17">
        <v>665</v>
      </c>
      <c r="B81" s="189" t="s">
        <v>266</v>
      </c>
      <c r="C81" s="262" t="e">
        <f>('P7 - Střednědobý výhled'!G83/'P7 - Střednědobý výhled'!F83)</f>
        <v>#DIV/0!</v>
      </c>
      <c r="D81" s="246"/>
      <c r="E81" s="262" t="e">
        <f>'P7 - Střednědobý výhled'!H83/'P7 - Střednědobý výhled'!G83</f>
        <v>#DIV/0!</v>
      </c>
      <c r="F81" s="246"/>
    </row>
    <row r="82" spans="1:6" x14ac:dyDescent="0.2">
      <c r="A82" s="17">
        <v>669</v>
      </c>
      <c r="B82" s="189" t="s">
        <v>113</v>
      </c>
      <c r="C82" s="262" t="e">
        <f>('P7 - Střednědobý výhled'!G84/'P7 - Střednědobý výhled'!F84)</f>
        <v>#DIV/0!</v>
      </c>
      <c r="D82" s="246"/>
      <c r="E82" s="262" t="e">
        <f>'P7 - Střednědobý výhled'!H84/'P7 - Střednědobý výhled'!G84</f>
        <v>#DIV/0!</v>
      </c>
      <c r="F82" s="246"/>
    </row>
    <row r="83" spans="1:6" x14ac:dyDescent="0.2">
      <c r="A83" s="30">
        <v>67</v>
      </c>
      <c r="B83" s="46" t="s">
        <v>267</v>
      </c>
      <c r="C83" s="262">
        <f>('P7 - Střednědobý výhled'!G85/'P7 - Střednědobý výhled'!F85)</f>
        <v>1.0006323541889914</v>
      </c>
      <c r="D83" s="246"/>
      <c r="E83" s="262">
        <f>'P7 - Střednědobý výhled'!H85/'P7 - Střednědobý výhled'!G85</f>
        <v>1</v>
      </c>
      <c r="F83" s="246"/>
    </row>
    <row r="84" spans="1:6" ht="22.5" x14ac:dyDescent="0.2">
      <c r="A84" s="17">
        <v>672</v>
      </c>
      <c r="B84" s="189" t="s">
        <v>276</v>
      </c>
      <c r="C84" s="262">
        <f>('P7 - Střednědobý výhled'!G86/'P7 - Střednědobý výhled'!F86)</f>
        <v>1.0006323541889914</v>
      </c>
      <c r="D84" s="246"/>
      <c r="E84" s="262">
        <f>'P7 - Střednědobý výhled'!H86/'P7 - Střednědobý výhled'!G86</f>
        <v>1</v>
      </c>
      <c r="F84" s="246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'P2 - Bilance'!Oblast_tisku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Knéblová</cp:lastModifiedBy>
  <cp:lastPrinted>2018-03-23T13:17:06Z</cp:lastPrinted>
  <dcterms:created xsi:type="dcterms:W3CDTF">2003-02-27T11:28:02Z</dcterms:created>
  <dcterms:modified xsi:type="dcterms:W3CDTF">2018-05-23T12:38:35Z</dcterms:modified>
</cp:coreProperties>
</file>