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370" windowHeight="12210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5" l="1"/>
  <c r="H85" i="10" l="1"/>
  <c r="H84" i="10"/>
  <c r="H83" i="10"/>
  <c r="H82" i="10"/>
  <c r="H81" i="10"/>
  <c r="H79" i="10"/>
  <c r="H78" i="10"/>
  <c r="H76" i="10"/>
  <c r="H75" i="10"/>
  <c r="H74" i="10"/>
  <c r="H73" i="10"/>
  <c r="H72" i="10"/>
  <c r="H71" i="10"/>
  <c r="H70" i="10"/>
  <c r="H69" i="10" s="1"/>
  <c r="H68" i="10"/>
  <c r="H67" i="10"/>
  <c r="H66" i="10"/>
  <c r="H64" i="10"/>
  <c r="H63" i="10" s="1"/>
  <c r="H61" i="10"/>
  <c r="H60" i="10"/>
  <c r="H59" i="10" s="1"/>
  <c r="H58" i="10"/>
  <c r="H57" i="10"/>
  <c r="H56" i="10"/>
  <c r="H55" i="10"/>
  <c r="H54" i="10"/>
  <c r="H53" i="10"/>
  <c r="H52" i="10" s="1"/>
  <c r="H50" i="10"/>
  <c r="H49" i="10"/>
  <c r="H48" i="10"/>
  <c r="H47" i="10"/>
  <c r="H46" i="10"/>
  <c r="H45" i="10"/>
  <c r="H41" i="10"/>
  <c r="H40" i="10"/>
  <c r="H39" i="10"/>
  <c r="H38" i="10"/>
  <c r="H37" i="10"/>
  <c r="H35" i="10" s="1"/>
  <c r="H36" i="10"/>
  <c r="H34" i="10"/>
  <c r="H33" i="10"/>
  <c r="H32" i="10"/>
  <c r="H31" i="10"/>
  <c r="H29" i="10"/>
  <c r="H24" i="10" s="1"/>
  <c r="H22" i="10"/>
  <c r="H18" i="10"/>
  <c r="H17" i="10"/>
  <c r="H16" i="10"/>
  <c r="H15" i="10"/>
  <c r="H14" i="10"/>
  <c r="H10" i="10"/>
  <c r="G50" i="10"/>
  <c r="G49" i="10"/>
  <c r="G48" i="10"/>
  <c r="G47" i="10"/>
  <c r="G46" i="10"/>
  <c r="G45" i="10"/>
  <c r="G43" i="10" s="1"/>
  <c r="G41" i="10"/>
  <c r="G40" i="10"/>
  <c r="G39" i="10"/>
  <c r="G38" i="10"/>
  <c r="G37" i="10"/>
  <c r="G36" i="10"/>
  <c r="G34" i="10"/>
  <c r="G33" i="10"/>
  <c r="G32" i="10"/>
  <c r="G31" i="10"/>
  <c r="G29" i="10"/>
  <c r="G24" i="10"/>
  <c r="G22" i="10"/>
  <c r="G18" i="10"/>
  <c r="G17" i="10"/>
  <c r="G16" i="10"/>
  <c r="G15" i="10"/>
  <c r="G14" i="10"/>
  <c r="G10" i="10" s="1"/>
  <c r="G85" i="10"/>
  <c r="G84" i="10"/>
  <c r="G83" i="10"/>
  <c r="G82" i="10"/>
  <c r="G81" i="10"/>
  <c r="G79" i="10"/>
  <c r="G78" i="10"/>
  <c r="G76" i="10"/>
  <c r="G75" i="10"/>
  <c r="G74" i="10"/>
  <c r="G73" i="10"/>
  <c r="G72" i="10"/>
  <c r="G71" i="10"/>
  <c r="G70" i="10"/>
  <c r="G69" i="10" s="1"/>
  <c r="G68" i="10"/>
  <c r="G67" i="10"/>
  <c r="G66" i="10"/>
  <c r="G64" i="10"/>
  <c r="G63" i="10" s="1"/>
  <c r="G61" i="10"/>
  <c r="G60" i="10"/>
  <c r="G59" i="10" s="1"/>
  <c r="G58" i="10"/>
  <c r="G57" i="10"/>
  <c r="G56" i="10"/>
  <c r="G55" i="10"/>
  <c r="G54" i="10"/>
  <c r="G53" i="10"/>
  <c r="G52" i="10" s="1"/>
  <c r="H11" i="4"/>
  <c r="G35" i="10" l="1"/>
  <c r="H30" i="10"/>
  <c r="H43" i="10"/>
  <c r="G30" i="10"/>
  <c r="H62" i="10"/>
  <c r="H9" i="10"/>
  <c r="G62" i="10"/>
  <c r="G9" i="10"/>
  <c r="G87" i="10" l="1"/>
  <c r="H80" i="4" l="1"/>
  <c r="G13" i="9"/>
  <c r="F86" i="4"/>
  <c r="F80" i="4"/>
  <c r="F70" i="4"/>
  <c r="F64" i="4"/>
  <c r="F60" i="4"/>
  <c r="F58" i="4"/>
  <c r="F53" i="4"/>
  <c r="F44" i="4"/>
  <c r="F36" i="4"/>
  <c r="F31" i="4"/>
  <c r="F25" i="4"/>
  <c r="F19" i="4"/>
  <c r="F11" i="4"/>
  <c r="F63" i="4" l="1"/>
  <c r="F10" i="4"/>
  <c r="C46" i="7"/>
  <c r="C47" i="7"/>
  <c r="C45" i="7"/>
  <c r="G17" i="9"/>
  <c r="C20" i="5" s="1"/>
  <c r="C26" i="5" s="1"/>
  <c r="C51" i="7"/>
  <c r="H26" i="5" s="1"/>
  <c r="D51" i="7"/>
  <c r="E51" i="7"/>
  <c r="H24" i="5" s="1"/>
  <c r="F37" i="7"/>
  <c r="D44" i="7"/>
  <c r="E44" i="7"/>
  <c r="H27" i="5" s="1"/>
  <c r="A40" i="7"/>
  <c r="A5" i="7"/>
  <c r="H52" i="5"/>
  <c r="H47" i="5"/>
  <c r="C44" i="5"/>
  <c r="G11" i="4"/>
  <c r="C17" i="5"/>
  <c r="D9" i="7"/>
  <c r="B9" i="7"/>
  <c r="C9" i="7"/>
  <c r="C50" i="5" s="1"/>
  <c r="A7" i="5"/>
  <c r="A7" i="6"/>
  <c r="A7" i="9"/>
  <c r="A6" i="10"/>
  <c r="F2" i="12"/>
  <c r="H2" i="10"/>
  <c r="H2" i="9"/>
  <c r="F2" i="7"/>
  <c r="E2" i="6"/>
  <c r="H2" i="5"/>
  <c r="E57" i="12"/>
  <c r="E55" i="12"/>
  <c r="E50" i="12"/>
  <c r="E41" i="12"/>
  <c r="E33" i="12"/>
  <c r="E28" i="12"/>
  <c r="E22" i="12"/>
  <c r="E16" i="12"/>
  <c r="C21" i="7"/>
  <c r="C46" i="5" s="1"/>
  <c r="B21" i="7"/>
  <c r="C16" i="7"/>
  <c r="C47" i="5" s="1"/>
  <c r="B16" i="7"/>
  <c r="H19" i="4"/>
  <c r="G19" i="4"/>
  <c r="H25" i="4"/>
  <c r="G36" i="4"/>
  <c r="H44" i="4"/>
  <c r="G44" i="4"/>
  <c r="H53" i="4"/>
  <c r="G53" i="4"/>
  <c r="H58" i="4"/>
  <c r="G58" i="4"/>
  <c r="H60" i="4"/>
  <c r="G60" i="4"/>
  <c r="H64" i="4"/>
  <c r="G64" i="4"/>
  <c r="H70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 s="1"/>
  <c r="F23" i="10"/>
  <c r="C21" i="12" s="1"/>
  <c r="F25" i="10"/>
  <c r="C23" i="12" s="1"/>
  <c r="F26" i="10"/>
  <c r="C24" i="12" s="1"/>
  <c r="F27" i="10"/>
  <c r="C25" i="12" s="1"/>
  <c r="F28" i="10"/>
  <c r="C26" i="12" s="1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3" i="10" s="1"/>
  <c r="C41" i="12" s="1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/>
  <c r="F76" i="10"/>
  <c r="C74" i="12"/>
  <c r="F77" i="10"/>
  <c r="C75" i="12" s="1"/>
  <c r="F78" i="10"/>
  <c r="C76" i="12" s="1"/>
  <c r="F80" i="10"/>
  <c r="F81" i="10"/>
  <c r="C79" i="12" s="1"/>
  <c r="F82" i="10"/>
  <c r="C80" i="12" s="1"/>
  <c r="F83" i="10"/>
  <c r="C81" i="12" s="1"/>
  <c r="F84" i="10"/>
  <c r="C82" i="12" s="1"/>
  <c r="F86" i="10"/>
  <c r="C84" i="12" s="1"/>
  <c r="F11" i="10"/>
  <c r="C9" i="12" s="1"/>
  <c r="C31" i="12"/>
  <c r="C78" i="12"/>
  <c r="E67" i="12"/>
  <c r="H31" i="4"/>
  <c r="H36" i="4"/>
  <c r="G25" i="4"/>
  <c r="G31" i="4"/>
  <c r="H86" i="4"/>
  <c r="E83" i="12"/>
  <c r="C58" i="12"/>
  <c r="C29" i="12"/>
  <c r="C52" i="12"/>
  <c r="C35" i="12"/>
  <c r="E60" i="12"/>
  <c r="C34" i="12"/>
  <c r="E61" i="12"/>
  <c r="E77" i="12"/>
  <c r="F24" i="10" l="1"/>
  <c r="C22" i="12" s="1"/>
  <c r="C44" i="7"/>
  <c r="F88" i="4"/>
  <c r="C28" i="5"/>
  <c r="H63" i="4"/>
  <c r="H10" i="4"/>
  <c r="F18" i="10"/>
  <c r="C16" i="12" s="1"/>
  <c r="F85" i="10"/>
  <c r="G63" i="4"/>
  <c r="G10" i="4"/>
  <c r="H32" i="5"/>
  <c r="F59" i="10"/>
  <c r="F30" i="10"/>
  <c r="C28" i="12" s="1"/>
  <c r="C83" i="12"/>
  <c r="C56" i="12"/>
  <c r="C42" i="12"/>
  <c r="C18" i="12"/>
  <c r="F63" i="10"/>
  <c r="C57" i="12"/>
  <c r="C52" i="5"/>
  <c r="C54" i="5" s="1"/>
  <c r="H54" i="5"/>
  <c r="C61" i="12"/>
  <c r="E7" i="12"/>
  <c r="H87" i="10"/>
  <c r="F35" i="10"/>
  <c r="C33" i="12" s="1"/>
  <c r="F69" i="10"/>
  <c r="C67" i="12" s="1"/>
  <c r="F79" i="10"/>
  <c r="C77" i="12" s="1"/>
  <c r="F10" i="10"/>
  <c r="F52" i="10"/>
  <c r="C50" i="12" s="1"/>
  <c r="C62" i="12"/>
  <c r="C30" i="12"/>
  <c r="E8" i="12"/>
  <c r="D18" i="6" l="1"/>
  <c r="H34" i="5"/>
  <c r="H38" i="5" s="1"/>
  <c r="H88" i="4"/>
  <c r="G88" i="4"/>
  <c r="C8" i="12"/>
  <c r="F9" i="10"/>
  <c r="C7" i="12" s="1"/>
  <c r="F62" i="10"/>
  <c r="F87" i="10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2018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na rok 2019 v hlavní činnosti, kde jsou zohledněny všechny schválené projekty a akce roku 2019. Rozpočet na rok 2019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Hodnota uspořené daně z daňového přiznání za rok 2021, která musí být v roce 2022 čerpána.  
Uvedená hodnota nesmí přesáhnout počáteční stav.
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61 + 71
kromě řádku 69 čerpání fondů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>Uvádí se celkové provozní náklady hrazené z příspěvku od zřizovatele (912 + 913) rozdělené do nákladů P1 ř. 2 -53, pokudbudou spotřebovány v daném kal.roce
Hodnota se promítá do P1 ř. 78 a rovná se max. součtu P3 ř. 1 +ř. 2 +ř. 12 
Hodnota se musí rovnat P2 ř. 2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= mzdy z MŠMT získané z kapitoly 916 a korespondující s rozpočtem v P6 ř. 7 rozdělené do P1 ř. 2 -53
Hodnota se promítá do P1 ř. 78 a P2 ř. 3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>Hodnota = plánované celkové náklady všech projektů a akcí, které se dotují z transferů (náklady = 672) rozdělené do P1 ř. 2 -53, které budou spotřebovány v daném kal.roce.
Hodnota se promítá do P1 ř. 78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2 -53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2%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výdajů.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>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0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
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příspěvku na provoz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cenu technického zhodnocení či cenu investice celkem za celou akci s ohledem na veřejné zakázky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<sst xmlns="http://schemas.openxmlformats.org/spreadsheetml/2006/main" count="658" uniqueCount="341">
  <si>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</si>
  <si>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</si>
  <si>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</si>
  <si>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</si>
  <si>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</si>
  <si>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</si>
  <si>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</si>
  <si>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</si>
  <si>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</si>
  <si>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</si>
  <si>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</si>
  <si>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</si>
  <si>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</si>
  <si>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</si>
  <si>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</si>
  <si>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</si>
  <si>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</si>
  <si>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</si>
  <si>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</si>
  <si>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</si>
  <si>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</si>
  <si>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</si>
  <si>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</si>
  <si>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</si>
  <si>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</si>
  <si>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</si>
  <si>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</si>
  <si>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</si>
  <si>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</si>
  <si>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</si>
  <si>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</si>
  <si>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</si>
  <si>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</si>
  <si>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</si>
  <si>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</si>
  <si>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</si>
  <si>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</si>
  <si>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</si>
  <si>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</si>
  <si>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</si>
  <si>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</si>
  <si>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</si>
  <si>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</si>
  <si>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</si>
  <si>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</si>
  <si>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</si>
  <si>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</si>
  <si>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</si>
  <si>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</si>
  <si>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</si>
  <si>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</si>
  <si>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</si>
  <si>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</si>
  <si>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</si>
  <si>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</si>
  <si>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</si>
  <si>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</si>
  <si>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</si>
  <si>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</si>
  <si>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</si>
  <si>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</si>
  <si>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</si>
  <si>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</si>
  <si>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</si>
  <si>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</si>
  <si>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</si>
  <si>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</si>
  <si>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</si>
  <si>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</si>
  <si>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</si>
  <si>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</si>
  <si>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</si>
  <si>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</si>
  <si>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</si>
  <si>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</si>
  <si>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</si>
  <si>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</si>
  <si>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</si>
  <si>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</si>
  <si>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</si>
  <si>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</si>
  <si>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</si>
  <si>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</si>
  <si>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</si>
  <si>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</si>
  <si>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</si>
  <si>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</si>
  <si>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</si>
  <si>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</si>
  <si>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</si>
  <si>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</si>
  <si>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</si>
  <si>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</si>
  <si>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</si>
  <si>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</si>
  <si>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</si>
  <si>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</si>
  <si>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</si>
  <si>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</si>
  <si>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</si>
  <si>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</si>
  <si>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</si>
  <si>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</si>
  <si>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</si>
  <si>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</si>
  <si>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</si>
  <si>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</si>
  <si>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</si>
  <si>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</si>
  <si>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</si>
  <si>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</si>
  <si>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</si>
  <si>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</si>
  <si>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</si>
  <si>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</si>
  <si>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</si>
  <si>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</si>
  <si>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</si>
  <si>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</si>
  <si>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</si>
  <si>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</si>
  <si>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</si>
  <si>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</si>
  <si>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</si>
  <si>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</si>
  <si>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</si>
  <si>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t>odvětví: školství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</si>
  <si>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</si>
  <si>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</si>
  <si>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</si>
  <si>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I. Opravy a údržba majetku - neinvestiční povahy*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</si>
  <si>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</si>
  <si>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</si>
  <si>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</si>
  <si>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</si>
  <si>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</si>
  <si>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</si>
  <si>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</si>
  <si>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</si>
  <si>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</si>
  <si>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</si>
  <si>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</si>
  <si>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</si>
  <si>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</si>
  <si>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</si>
  <si>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</si>
  <si>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</si>
  <si>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</si>
  <si>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</si>
  <si>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</si>
  <si>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</si>
  <si>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</si>
  <si>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</si>
  <si>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</si>
  <si>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</si>
  <si>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</si>
  <si>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</si>
  <si>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</si>
  <si>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</si>
  <si>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</si>
  <si>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</si>
  <si>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</si>
  <si>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</si>
  <si>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</si>
  <si>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</si>
  <si>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</si>
  <si>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</si>
  <si>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</si>
  <si>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</si>
  <si>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</si>
  <si>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</si>
  <si>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</si>
  <si>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</si>
  <si>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</si>
  <si>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</si>
  <si>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</si>
  <si>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</si>
  <si>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</si>
  <si>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</si>
  <si>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</si>
  <si>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</si>
  <si>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</si>
  <si>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</si>
  <si>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</si>
  <si>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</si>
  <si>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</si>
  <si>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</si>
  <si>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</si>
  <si>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</si>
  <si>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</si>
  <si>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</si>
  <si>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</si>
  <si>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</si>
  <si>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</si>
  <si>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</si>
  <si>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</si>
  <si>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</si>
  <si>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</si>
  <si>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</si>
  <si>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</si>
  <si>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</si>
  <si>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</si>
  <si>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</si>
  <si>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</si>
  <si>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</si>
  <si>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</si>
  <si>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</si>
  <si>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</si>
  <si>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</si>
  <si>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</si>
  <si>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</si>
  <si>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</si>
  <si>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</si>
  <si>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</si>
  <si>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</si>
  <si>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</si>
  <si>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</si>
  <si>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</si>
  <si>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</si>
  <si>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</si>
  <si>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</si>
  <si>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</si>
  <si>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</si>
  <si>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</si>
  <si>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</si>
  <si>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</si>
  <si>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</si>
  <si>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</si>
  <si>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</si>
  <si>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</si>
  <si>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</si>
  <si>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</si>
  <si>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investiční příspěvky ze stát. rozpočtu, stát. fondů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</si>
  <si>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</si>
  <si>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</si>
  <si>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</si>
  <si>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</si>
  <si>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</si>
  <si>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</si>
  <si>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</si>
  <si>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</si>
  <si>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</si>
  <si>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</si>
  <si>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FKSP 2%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</si>
  <si>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</si>
  <si>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</si>
  <si>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</si>
  <si>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</si>
  <si>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</si>
  <si>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</si>
  <si>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</si>
  <si>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</si>
  <si>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</si>
  <si>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</si>
  <si>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</si>
  <si>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</si>
  <si>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</si>
  <si>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</si>
  <si>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</si>
  <si>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</si>
  <si>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</si>
  <si>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</si>
  <si>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</si>
  <si>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</si>
  <si>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</si>
  <si>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</si>
  <si>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</si>
  <si>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</si>
  <si>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</si>
  <si>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</si>
  <si>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</si>
  <si>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 xml:space="preserve">Ostatní tvorba 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</si>
  <si>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</si>
  <si>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</si>
  <si>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</si>
  <si>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</si>
  <si>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</si>
  <si>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</si>
  <si>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</si>
  <si>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</si>
  <si>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</si>
  <si>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</si>
  <si>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</si>
  <si>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</si>
  <si>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</si>
  <si>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</si>
  <si>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</si>
  <si>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</si>
  <si>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</si>
  <si>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</si>
  <si>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neinvest.dotace ze st.rozpočtu, st.fondů, EU</t>
  </si>
  <si>
    <t xml:space="preserve">z toho investiční dary </t>
  </si>
  <si>
    <t>Skutečnost roku 2020</t>
  </si>
  <si>
    <t>SOUSTAVA UKAZATELŮ K ROZPOČTU ORGANIZACE NA ROK 2021</t>
  </si>
  <si>
    <t>Odvody 33,8 % - sociální a zdravotní pojištění</t>
  </si>
  <si>
    <t>2023/2022</t>
  </si>
  <si>
    <t>Přehled nákladů a výnosů příspěvkové organizace v hlavní činnosti na rok 2022</t>
  </si>
  <si>
    <t>BILANCE FINANČNÍCH VZTAHŮ PŘÍSPĚVKOVÉ ORGANIZACE NA ROK 2022</t>
  </si>
  <si>
    <t>PLÁN INVESTIC ORGANIZACE na rok 2022</t>
  </si>
  <si>
    <t>ROZPOČET PŘÍMÝCH NÁKLADŮ NA ROK 2022</t>
  </si>
  <si>
    <t>návrh střednědobého výhledu pro období 2023 - 2024</t>
  </si>
  <si>
    <t>hodnota nesplacené návratné finanční výpomoci od zřizovatele</t>
  </si>
  <si>
    <t>Skutečnost roku 2021</t>
  </si>
  <si>
    <t>Rozpočet roku 2022</t>
  </si>
  <si>
    <t>2024/2023</t>
  </si>
  <si>
    <t>Vysvětlení 4% nárůstu oproti roku 2022</t>
  </si>
  <si>
    <t>PLÁN ČERPÁNÍ REZERVNÍHO FONDU ORGANIZACE na rok 2022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</si>
  <si>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</si>
  <si>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</si>
  <si>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</si>
  <si>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</si>
  <si>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</si>
  <si>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Částka k čerpání 2022</t>
  </si>
  <si>
    <t>II. Použití rezervního fondu</t>
  </si>
  <si>
    <t>Další rozvoj činnosti organizace</t>
  </si>
  <si>
    <t>Časové překlenutí dočasného nesouladu mezi N a V</t>
  </si>
  <si>
    <t>Úhrada sankcí</t>
  </si>
  <si>
    <t>X</t>
  </si>
  <si>
    <t>Čerpání rezervního fondu - celkem</t>
  </si>
  <si>
    <t xml:space="preserve">Vedoucí odboru KÚ LK: </t>
  </si>
  <si>
    <t>Vedoucí odboru KÚ LK: Ing. Jiřina Princová                 dne:                                     podpis:</t>
  </si>
  <si>
    <t>Vedoucí odboru KÚ LK: Ing. Jiřina Princová                  dne:                                     podpis:</t>
  </si>
  <si>
    <t xml:space="preserve">Sestavil:  </t>
  </si>
  <si>
    <t xml:space="preserve">Ředitel/ka organizace:   </t>
  </si>
  <si>
    <t>Vedoucí odboru KÚ LK:</t>
  </si>
  <si>
    <t>Gymnázium, Turnov, Jana Palacha 804, příspěvková organizace</t>
  </si>
  <si>
    <t xml:space="preserve">Sestavil: Martina Janečková </t>
  </si>
  <si>
    <t xml:space="preserve">Ředitel/ka organizace: Mgr. Miroslav Vávra  </t>
  </si>
  <si>
    <t>Sestavil: Martina Janečková</t>
  </si>
  <si>
    <t>Ředitel organizace: Mgr. Miroslav Vávra</t>
  </si>
  <si>
    <r>
      <t>jiné</t>
    </r>
    <r>
      <rPr>
        <sz val="10"/>
        <rFont val="Arial CE"/>
        <charset val="238"/>
      </rPr>
      <t xml:space="preserve"> sociální náklady </t>
    </r>
  </si>
  <si>
    <r>
      <t xml:space="preserve">použití prostředků fondu investic na opravy a údržbu </t>
    </r>
    <r>
      <rPr>
        <sz val="10"/>
        <rFont val="Arial CE"/>
        <charset val="238"/>
      </rPr>
      <t>majetku</t>
    </r>
  </si>
  <si>
    <r>
      <t xml:space="preserve">                                                       Věcné ukazatele (*)                                                                      </t>
    </r>
    <r>
      <rPr>
        <sz val="10"/>
        <rFont val="Arial CE"/>
        <charset val="238"/>
      </rPr>
      <t>v Kč</t>
    </r>
  </si>
  <si>
    <r>
      <t xml:space="preserve">VÝNOSY CELKEM  </t>
    </r>
    <r>
      <rPr>
        <sz val="10"/>
        <rFont val="Arial CE"/>
        <charset val="238"/>
      </rPr>
      <t xml:space="preserve"> </t>
    </r>
  </si>
  <si>
    <t>Sestavil: Martina Janečková                                 dne: 1.11.2022                            podpis:</t>
  </si>
  <si>
    <t xml:space="preserve">Ředitel/ka organizace:  Mgr. Miroslav Vávra         dne: 1.11.2022                           podpis:    </t>
  </si>
  <si>
    <t>Sestavil: Martina Janečková                                                dne: 1.11.2022                                     podpis:</t>
  </si>
  <si>
    <t xml:space="preserve">Ředitel/ka organizace: Mgr. Miroslav Vávra                       dne: 1.11.2022                                    podpis:    </t>
  </si>
  <si>
    <t>Sestavil: Martina Janečková                                       dne: 1.11.2022                                      podpis:</t>
  </si>
  <si>
    <t xml:space="preserve">Ředitel/ka organizace:  Mgr. Miroslav Vávra              dne: 1.11.2022                                    podpis:    </t>
  </si>
  <si>
    <t>dne: 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</si>
</sst>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4" fontId="0" fillId="0" borderId="0" xfId="0" applyNumberFormat="1" applyFont="1" applyFill="1"/>
    <xf numFmtId="0" fontId="2" fillId="2" borderId="0" xfId="0" applyNumberFormat="1" applyFont="1" applyFill="1" applyAlignment="1">
      <alignment horizontal="left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/>
    <xf numFmtId="0" fontId="0" fillId="0" borderId="15" xfId="0" applyFont="1" applyFill="1" applyBorder="1"/>
    <xf numFmtId="0" fontId="2" fillId="0" borderId="15" xfId="0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/>
    </xf>
    <xf numFmtId="0" fontId="0" fillId="0" borderId="43" xfId="0" applyFont="1" applyFill="1" applyBorder="1"/>
    <xf numFmtId="0" fontId="2" fillId="0" borderId="17" xfId="0" applyFont="1" applyFill="1" applyBorder="1" applyAlignment="1">
      <alignment horizontal="left"/>
    </xf>
    <xf numFmtId="14" fontId="2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right"/>
    </xf>
    <xf numFmtId="3" fontId="2" fillId="0" borderId="2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2" fillId="0" borderId="2" xfId="0" applyNumberFormat="1" applyFont="1" applyFill="1" applyBorder="1"/>
    <xf numFmtId="3" fontId="2" fillId="0" borderId="13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2" xfId="0" applyNumberFormat="1" applyFont="1" applyFill="1" applyBorder="1"/>
    <xf numFmtId="3" fontId="0" fillId="0" borderId="13" xfId="0" applyNumberFormat="1" applyFont="1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0" fillId="0" borderId="3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4" xfId="0" applyFont="1" applyFill="1" applyBorder="1"/>
    <xf numFmtId="3" fontId="0" fillId="0" borderId="6" xfId="0" applyNumberFormat="1" applyFont="1" applyFill="1" applyBorder="1"/>
    <xf numFmtId="0" fontId="2" fillId="0" borderId="4" xfId="0" applyFont="1" applyFill="1" applyBorder="1" applyAlignment="1">
      <alignment horizontal="center"/>
    </xf>
    <xf numFmtId="3" fontId="2" fillId="0" borderId="6" xfId="0" applyNumberFormat="1" applyFont="1" applyFill="1" applyBorder="1"/>
    <xf numFmtId="3" fontId="2" fillId="0" borderId="23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24" xfId="0" applyFont="1" applyFill="1" applyBorder="1" applyAlignment="1">
      <alignment horizontal="center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11" xfId="0" applyFont="1" applyFill="1" applyBorder="1"/>
    <xf numFmtId="3" fontId="2" fillId="0" borderId="25" xfId="0" applyNumberFormat="1" applyFont="1" applyFill="1" applyBorder="1"/>
    <xf numFmtId="3" fontId="2" fillId="0" borderId="26" xfId="0" applyNumberFormat="1" applyFont="1" applyFill="1" applyBorder="1"/>
    <xf numFmtId="0" fontId="2" fillId="0" borderId="0" xfId="0" applyFont="1" applyFill="1" applyBorder="1" applyAlignment="1"/>
    <xf numFmtId="3" fontId="0" fillId="0" borderId="0" xfId="0" applyNumberFormat="1" applyFont="1" applyFill="1" applyBorder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right" vertical="center" shrinkToFit="1"/>
    </xf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right" vertical="center"/>
    </xf>
    <xf numFmtId="1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wrapText="1"/>
    </xf>
    <xf numFmtId="10" fontId="0" fillId="0" borderId="0" xfId="0" applyNumberFormat="1" applyFont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10" fontId="0" fillId="0" borderId="3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1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2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10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28" xfId="0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0" fillId="0" borderId="44" xfId="0" applyFont="1" applyFill="1" applyBorder="1"/>
    <xf numFmtId="0" fontId="2" fillId="0" borderId="44" xfId="0" applyFont="1" applyFill="1" applyBorder="1"/>
    <xf numFmtId="0" fontId="0" fillId="0" borderId="52" xfId="0" applyFont="1" applyFill="1" applyBorder="1"/>
    <xf numFmtId="0" fontId="0" fillId="0" borderId="52" xfId="0" applyFont="1" applyFill="1" applyBorder="1" applyAlignment="1">
      <alignment horizontal="center"/>
    </xf>
    <xf numFmtId="3" fontId="2" fillId="0" borderId="32" xfId="0" applyNumberFormat="1" applyFont="1" applyFill="1" applyBorder="1"/>
    <xf numFmtId="0" fontId="0" fillId="0" borderId="50" xfId="0" applyFont="1" applyFill="1" applyBorder="1" applyAlignment="1">
      <alignment horizontal="center"/>
    </xf>
    <xf numFmtId="0" fontId="2" fillId="0" borderId="50" xfId="0" applyFont="1" applyFill="1" applyBorder="1" applyAlignment="1"/>
    <xf numFmtId="14" fontId="0" fillId="0" borderId="0" xfId="0" applyNumberFormat="1" applyFont="1" applyFill="1" applyAlignment="1">
      <alignment horizontal="left" vertical="center" shrinkToFit="1"/>
    </xf>
    <xf numFmtId="14" fontId="0" fillId="0" borderId="0" xfId="0" applyNumberFormat="1" applyFont="1" applyFill="1" applyAlignment="1">
      <alignment vertical="center"/>
    </xf>
    <xf numFmtId="0" fontId="0" fillId="0" borderId="39" xfId="0" applyFont="1" applyFill="1" applyBorder="1"/>
    <xf numFmtId="0" fontId="0" fillId="0" borderId="54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22" xfId="0" applyFont="1" applyFill="1" applyBorder="1"/>
    <xf numFmtId="0" fontId="0" fillId="0" borderId="12" xfId="0" applyFont="1" applyFill="1" applyBorder="1"/>
    <xf numFmtId="3" fontId="0" fillId="0" borderId="13" xfId="0" applyNumberFormat="1" applyFont="1" applyFill="1" applyBorder="1" applyAlignment="1"/>
    <xf numFmtId="0" fontId="0" fillId="0" borderId="27" xfId="0" applyFont="1" applyFill="1" applyBorder="1"/>
    <xf numFmtId="0" fontId="2" fillId="0" borderId="28" xfId="0" applyFont="1" applyFill="1" applyBorder="1"/>
    <xf numFmtId="0" fontId="0" fillId="0" borderId="28" xfId="0" applyFont="1" applyFill="1" applyBorder="1"/>
    <xf numFmtId="0" fontId="0" fillId="0" borderId="53" xfId="0" applyFont="1" applyFill="1" applyBorder="1"/>
    <xf numFmtId="3" fontId="2" fillId="0" borderId="26" xfId="0" applyNumberFormat="1" applyFont="1" applyFill="1" applyBorder="1" applyAlignment="1"/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0" fontId="0" fillId="2" borderId="0" xfId="0" applyFont="1" applyFill="1" applyAlignment="1">
      <alignment horizontal="center" vertical="center" wrapText="1"/>
    </xf>
    <xf numFmtId="1" fontId="0" fillId="0" borderId="29" xfId="0" applyNumberFormat="1" applyFont="1" applyFill="1" applyBorder="1" applyAlignment="1">
      <alignment horizontal="center"/>
    </xf>
    <xf numFmtId="1" fontId="0" fillId="0" borderId="20" xfId="0" applyNumberFormat="1" applyFont="1" applyFill="1" applyBorder="1"/>
    <xf numFmtId="1" fontId="0" fillId="0" borderId="30" xfId="0" applyNumberFormat="1" applyFont="1" applyFill="1" applyBorder="1"/>
    <xf numFmtId="3" fontId="0" fillId="0" borderId="38" xfId="0" applyNumberFormat="1" applyFont="1" applyFill="1" applyBorder="1"/>
    <xf numFmtId="1" fontId="0" fillId="0" borderId="22" xfId="0" applyNumberFormat="1" applyFont="1" applyFill="1" applyBorder="1" applyAlignment="1">
      <alignment horizontal="center"/>
    </xf>
    <xf numFmtId="1" fontId="0" fillId="0" borderId="2" xfId="0" applyNumberFormat="1" applyFont="1" applyFill="1" applyBorder="1"/>
    <xf numFmtId="1" fontId="0" fillId="0" borderId="31" xfId="0" applyNumberFormat="1" applyFont="1" applyFill="1" applyBorder="1"/>
    <xf numFmtId="1" fontId="0" fillId="0" borderId="32" xfId="0" applyNumberFormat="1" applyFont="1" applyFill="1" applyBorder="1"/>
    <xf numFmtId="3" fontId="0" fillId="0" borderId="13" xfId="0" applyNumberFormat="1" applyFont="1" applyFill="1" applyBorder="1" applyAlignment="1">
      <alignment horizontal="center"/>
    </xf>
    <xf numFmtId="3" fontId="0" fillId="0" borderId="51" xfId="0" applyNumberFormat="1" applyFont="1" applyFill="1" applyBorder="1"/>
    <xf numFmtId="1" fontId="0" fillId="0" borderId="2" xfId="0" applyNumberFormat="1" applyFont="1" applyFill="1" applyBorder="1" applyAlignment="1">
      <alignment horizontal="center"/>
    </xf>
    <xf numFmtId="1" fontId="0" fillId="0" borderId="33" xfId="0" applyNumberFormat="1" applyFont="1" applyFill="1" applyBorder="1" applyAlignment="1">
      <alignment horizontal="center"/>
    </xf>
    <xf numFmtId="1" fontId="0" fillId="0" borderId="34" xfId="0" applyNumberFormat="1" applyFont="1" applyFill="1" applyBorder="1"/>
    <xf numFmtId="3" fontId="0" fillId="0" borderId="42" xfId="0" applyNumberFormat="1" applyFont="1" applyFill="1" applyBorder="1"/>
    <xf numFmtId="1" fontId="0" fillId="0" borderId="0" xfId="0" applyNumberFormat="1" applyFont="1" applyFill="1"/>
    <xf numFmtId="1" fontId="0" fillId="0" borderId="0" xfId="0" applyNumberFormat="1" applyFont="1" applyFill="1" applyBorder="1"/>
    <xf numFmtId="1" fontId="0" fillId="0" borderId="0" xfId="0" applyNumberFormat="1" applyFont="1" applyFill="1" applyAlignment="1">
      <alignment horizontal="right"/>
    </xf>
    <xf numFmtId="1" fontId="0" fillId="0" borderId="35" xfId="0" applyNumberFormat="1" applyFont="1" applyFill="1" applyBorder="1" applyAlignment="1">
      <alignment horizontal="center"/>
    </xf>
    <xf numFmtId="0" fontId="0" fillId="0" borderId="20" xfId="0" applyFont="1" applyFill="1" applyBorder="1"/>
    <xf numFmtId="3" fontId="0" fillId="0" borderId="23" xfId="0" applyNumberFormat="1" applyFont="1" applyFill="1" applyBorder="1" applyAlignment="1">
      <alignment horizontal="center"/>
    </xf>
    <xf numFmtId="1" fontId="0" fillId="0" borderId="6" xfId="0" applyNumberFormat="1" applyFont="1" applyFill="1" applyBorder="1"/>
    <xf numFmtId="3" fontId="0" fillId="0" borderId="23" xfId="0" applyNumberFormat="1" applyFont="1" applyFill="1" applyBorder="1"/>
    <xf numFmtId="1" fontId="0" fillId="0" borderId="24" xfId="0" applyNumberFormat="1" applyFont="1" applyFill="1" applyBorder="1" applyAlignment="1">
      <alignment horizontal="center"/>
    </xf>
    <xf numFmtId="1" fontId="0" fillId="0" borderId="11" xfId="0" applyNumberFormat="1" applyFont="1" applyFill="1" applyBorder="1"/>
    <xf numFmtId="1" fontId="0" fillId="0" borderId="39" xfId="0" applyNumberFormat="1" applyFont="1" applyFill="1" applyBorder="1" applyAlignment="1">
      <alignment horizontal="center"/>
    </xf>
    <xf numFmtId="1" fontId="0" fillId="0" borderId="36" xfId="0" applyNumberFormat="1" applyFont="1" applyFill="1" applyBorder="1"/>
    <xf numFmtId="0" fontId="0" fillId="0" borderId="0" xfId="0" applyFont="1" applyFill="1" applyAlignment="1">
      <alignment horizontal="center"/>
    </xf>
    <xf numFmtId="1" fontId="0" fillId="0" borderId="45" xfId="0" applyNumberFormat="1" applyFont="1" applyFill="1" applyBorder="1" applyAlignment="1">
      <alignment horizontal="center"/>
    </xf>
    <xf numFmtId="1" fontId="0" fillId="0" borderId="37" xfId="0" applyNumberFormat="1" applyFont="1" applyFill="1" applyBorder="1"/>
    <xf numFmtId="3" fontId="0" fillId="0" borderId="49" xfId="0" applyNumberFormat="1" applyFont="1" applyFill="1" applyBorder="1"/>
    <xf numFmtId="1" fontId="0" fillId="0" borderId="27" xfId="0" applyNumberFormat="1" applyFont="1" applyFill="1" applyBorder="1" applyAlignment="1">
      <alignment horizontal="center"/>
    </xf>
    <xf numFmtId="1" fontId="0" fillId="0" borderId="10" xfId="0" applyNumberFormat="1" applyFont="1" applyFill="1" applyBorder="1"/>
    <xf numFmtId="3" fontId="0" fillId="0" borderId="42" xfId="0" applyNumberFormat="1" applyFont="1" applyFill="1" applyBorder="1" applyAlignment="1">
      <alignment horizontal="center"/>
    </xf>
    <xf numFmtId="1" fontId="0" fillId="0" borderId="0" xfId="0" applyNumberFormat="1" applyFont="1" applyFill="1" applyAlignment="1">
      <alignment horizontal="left"/>
    </xf>
    <xf numFmtId="3" fontId="0" fillId="0" borderId="38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1" fontId="0" fillId="0" borderId="28" xfId="0" applyNumberFormat="1" applyFont="1" applyFill="1" applyBorder="1"/>
    <xf numFmtId="3" fontId="0" fillId="0" borderId="42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29" xfId="0" applyFont="1" applyFill="1" applyBorder="1" applyAlignment="1">
      <alignment horizontal="center"/>
    </xf>
    <xf numFmtId="4" fontId="0" fillId="0" borderId="38" xfId="0" applyNumberFormat="1" applyFont="1" applyFill="1" applyBorder="1"/>
    <xf numFmtId="3" fontId="0" fillId="0" borderId="0" xfId="0" applyNumberFormat="1" applyFont="1" applyFill="1"/>
    <xf numFmtId="0" fontId="0" fillId="0" borderId="39" xfId="0" applyFont="1" applyFill="1" applyBorder="1" applyAlignment="1">
      <alignment horizontal="center"/>
    </xf>
    <xf numFmtId="0" fontId="2" fillId="0" borderId="20" xfId="0" applyFont="1" applyFill="1" applyBorder="1"/>
    <xf numFmtId="4" fontId="0" fillId="0" borderId="21" xfId="0" applyNumberFormat="1" applyFont="1" applyFill="1" applyBorder="1"/>
    <xf numFmtId="4" fontId="0" fillId="0" borderId="23" xfId="0" applyNumberFormat="1" applyFont="1" applyFill="1" applyBorder="1"/>
    <xf numFmtId="0" fontId="0" fillId="0" borderId="47" xfId="0" applyFont="1" applyFill="1" applyBorder="1" applyAlignment="1">
      <alignment horizontal="center"/>
    </xf>
    <xf numFmtId="0" fontId="2" fillId="0" borderId="32" xfId="0" applyFont="1" applyFill="1" applyBorder="1"/>
    <xf numFmtId="4" fontId="0" fillId="0" borderId="48" xfId="0" applyNumberFormat="1" applyFont="1" applyFill="1" applyBorder="1"/>
    <xf numFmtId="0" fontId="0" fillId="0" borderId="32" xfId="0" applyFont="1" applyFill="1" applyBorder="1"/>
    <xf numFmtId="4" fontId="0" fillId="0" borderId="13" xfId="0" applyNumberFormat="1" applyFont="1" applyFill="1" applyBorder="1"/>
    <xf numFmtId="0" fontId="2" fillId="0" borderId="2" xfId="0" applyFont="1" applyFill="1" applyBorder="1"/>
    <xf numFmtId="4" fontId="2" fillId="0" borderId="23" xfId="0" applyNumberFormat="1" applyFont="1" applyFill="1" applyBorder="1"/>
    <xf numFmtId="4" fontId="0" fillId="3" borderId="23" xfId="0" applyNumberFormat="1" applyFont="1" applyFill="1" applyBorder="1" applyAlignment="1">
      <alignment horizontal="right"/>
    </xf>
    <xf numFmtId="4" fontId="0" fillId="0" borderId="23" xfId="0" applyNumberFormat="1" applyFont="1" applyFill="1" applyBorder="1" applyAlignment="1">
      <alignment horizontal="right"/>
    </xf>
    <xf numFmtId="4" fontId="2" fillId="0" borderId="13" xfId="0" applyNumberFormat="1" applyFont="1" applyFill="1" applyBorder="1"/>
    <xf numFmtId="4" fontId="0" fillId="3" borderId="13" xfId="0" applyNumberFormat="1" applyFont="1" applyFill="1" applyBorder="1"/>
    <xf numFmtId="0" fontId="0" fillId="0" borderId="31" xfId="0" applyFont="1" applyFill="1" applyBorder="1"/>
    <xf numFmtId="0" fontId="0" fillId="0" borderId="41" xfId="0" applyFont="1" applyFill="1" applyBorder="1"/>
    <xf numFmtId="3" fontId="0" fillId="0" borderId="6" xfId="0" applyNumberFormat="1" applyFont="1" applyFill="1" applyBorder="1" applyAlignment="1">
      <alignment wrapText="1"/>
    </xf>
    <xf numFmtId="4" fontId="0" fillId="0" borderId="55" xfId="0" applyNumberFormat="1" applyFont="1" applyFill="1" applyBorder="1"/>
    <xf numFmtId="0" fontId="0" fillId="0" borderId="33" xfId="0" applyFont="1" applyFill="1" applyBorder="1"/>
    <xf numFmtId="0" fontId="0" fillId="0" borderId="34" xfId="0" applyFont="1" applyFill="1" applyBorder="1"/>
    <xf numFmtId="4" fontId="0" fillId="0" borderId="42" xfId="0" applyNumberFormat="1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31" xfId="0" applyFont="1" applyFill="1" applyBorder="1" applyAlignment="1">
      <alignment wrapText="1"/>
    </xf>
    <xf numFmtId="4" fontId="0" fillId="3" borderId="55" xfId="0" applyNumberFormat="1" applyFont="1" applyFill="1" applyBorder="1"/>
    <xf numFmtId="3" fontId="0" fillId="0" borderId="39" xfId="0" applyNumberFormat="1" applyFont="1" applyFill="1" applyBorder="1" applyAlignment="1">
      <alignment horizontal="center"/>
    </xf>
    <xf numFmtId="3" fontId="2" fillId="0" borderId="40" xfId="0" applyNumberFormat="1" applyFont="1" applyFill="1" applyBorder="1"/>
    <xf numFmtId="4" fontId="2" fillId="0" borderId="21" xfId="0" applyNumberFormat="1" applyFont="1" applyFill="1" applyBorder="1"/>
    <xf numFmtId="3" fontId="0" fillId="0" borderId="47" xfId="0" applyNumberFormat="1" applyFont="1" applyFill="1" applyBorder="1" applyAlignment="1">
      <alignment horizontal="center"/>
    </xf>
    <xf numFmtId="3" fontId="0" fillId="0" borderId="5" xfId="0" applyNumberFormat="1" applyFont="1" applyFill="1" applyBorder="1"/>
    <xf numFmtId="3" fontId="0" fillId="0" borderId="22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0" fontId="0" fillId="0" borderId="27" xfId="0" applyFont="1" applyFill="1" applyBorder="1" applyAlignment="1">
      <alignment horizontal="center"/>
    </xf>
    <xf numFmtId="0" fontId="2" fillId="0" borderId="34" xfId="0" applyFont="1" applyFill="1" applyBorder="1"/>
    <xf numFmtId="4" fontId="0" fillId="0" borderId="46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3" fontId="2" fillId="0" borderId="20" xfId="0" applyNumberFormat="1" applyFont="1" applyFill="1" applyBorder="1"/>
    <xf numFmtId="3" fontId="2" fillId="0" borderId="21" xfId="0" applyNumberFormat="1" applyFont="1" applyFill="1" applyBorder="1"/>
    <xf numFmtId="0" fontId="0" fillId="0" borderId="13" xfId="0" applyFont="1" applyFill="1" applyBorder="1"/>
    <xf numFmtId="3" fontId="0" fillId="0" borderId="32" xfId="0" applyNumberFormat="1" applyFont="1" applyFill="1" applyBorder="1"/>
    <xf numFmtId="3" fontId="0" fillId="0" borderId="48" xfId="0" applyNumberFormat="1" applyFont="1" applyFill="1" applyBorder="1"/>
    <xf numFmtId="3" fontId="0" fillId="0" borderId="22" xfId="0" applyNumberFormat="1" applyFont="1" applyFill="1" applyBorder="1"/>
    <xf numFmtId="3" fontId="0" fillId="0" borderId="0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wrapText="1"/>
    </xf>
    <xf numFmtId="3" fontId="0" fillId="0" borderId="45" xfId="0" applyNumberFormat="1" applyFont="1" applyFill="1" applyBorder="1"/>
    <xf numFmtId="3" fontId="0" fillId="0" borderId="27" xfId="0" applyNumberFormat="1" applyFont="1" applyFill="1" applyBorder="1"/>
    <xf numFmtId="3" fontId="0" fillId="0" borderId="28" xfId="0" applyNumberFormat="1" applyFont="1" applyFill="1" applyBorder="1"/>
    <xf numFmtId="4" fontId="2" fillId="0" borderId="26" xfId="0" applyNumberFormat="1" applyFont="1" applyFill="1" applyBorder="1"/>
    <xf numFmtId="3" fontId="0" fillId="0" borderId="24" xfId="0" applyNumberFormat="1" applyFont="1" applyFill="1" applyBorder="1"/>
    <xf numFmtId="3" fontId="0" fillId="0" borderId="25" xfId="0" applyNumberFormat="1" applyFont="1" applyFill="1" applyBorder="1"/>
    <xf numFmtId="3" fontId="0" fillId="0" borderId="26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2" fillId="0" borderId="43" xfId="0" applyFont="1" applyFill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2" fillId="0" borderId="5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28" xfId="0" applyFont="1" applyFill="1" applyBorder="1" applyAlignment="1">
      <alignment horizontal="right"/>
    </xf>
    <xf numFmtId="0" fontId="0" fillId="0" borderId="0" xfId="0" applyFont="1" applyFill="1" applyAlignment="1"/>
    <xf numFmtId="0" fontId="2" fillId="0" borderId="28" xfId="0" applyFont="1" applyFill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28" xfId="0" applyFont="1" applyBorder="1" applyAlignment="1">
      <alignment horizontal="right"/>
    </xf>
    <xf numFmtId="0" fontId="0" fillId="0" borderId="0" xfId="0" applyFont="1" applyAlignment="1"/>
    <xf numFmtId="0" fontId="0" fillId="0" borderId="5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topLeftCell="A19" zoomScaleNormal="100" workbookViewId="0">
      <selection activeCell="F92" sqref="F92"/>
    </sheetView>
  </sheetViews>
  <sheetFormatPr defaultColWidth="9.28515625" defaultRowHeight="12.75" x14ac:dyDescent="0.2"/>
  <cols>
    <col min="1" max="1" width="3.5703125" style="15" customWidth="1"/>
    <col min="2" max="2" width="6.28515625" style="15" customWidth="1"/>
    <col min="3" max="3" width="2.28515625" style="15" customWidth="1"/>
    <col min="4" max="4" width="7.42578125" style="15" customWidth="1"/>
    <col min="5" max="5" width="48.5703125" style="15" customWidth="1"/>
    <col min="6" max="7" width="14.42578125" style="11" customWidth="1"/>
    <col min="8" max="8" width="13.5703125" style="11" customWidth="1"/>
    <col min="9" max="16384" width="9.28515625" style="15"/>
  </cols>
  <sheetData>
    <row r="1" spans="1:8" ht="12.75" customHeight="1" x14ac:dyDescent="0.2">
      <c r="B1" s="257" t="s">
        <v>0</v>
      </c>
      <c r="C1" s="257"/>
      <c r="D1" s="257"/>
      <c r="E1" s="257"/>
      <c r="F1" s="15"/>
      <c r="G1" s="18" t="s">
        <v>1</v>
      </c>
    </row>
    <row r="2" spans="1:8" ht="12.75" customHeight="1" x14ac:dyDescent="0.2">
      <c r="B2" s="257" t="s">
        <v>126</v>
      </c>
      <c r="C2" s="257"/>
      <c r="D2" s="257"/>
      <c r="E2" s="257"/>
      <c r="F2" s="15"/>
      <c r="G2" s="18" t="s">
        <v>131</v>
      </c>
      <c r="H2" s="19">
        <v>1408</v>
      </c>
    </row>
    <row r="3" spans="1:8" ht="6.75" customHeight="1" x14ac:dyDescent="0.2">
      <c r="F3" s="15"/>
      <c r="G3" s="15"/>
      <c r="H3" s="15"/>
    </row>
    <row r="4" spans="1:8" ht="17.25" customHeight="1" x14ac:dyDescent="0.2">
      <c r="A4" s="258" t="s">
        <v>296</v>
      </c>
      <c r="B4" s="258"/>
      <c r="C4" s="258"/>
      <c r="D4" s="258"/>
      <c r="E4" s="258"/>
      <c r="F4" s="258"/>
      <c r="G4" s="258"/>
      <c r="H4" s="258"/>
    </row>
    <row r="5" spans="1:8" ht="9.75" customHeight="1" x14ac:dyDescent="0.2">
      <c r="A5" s="20"/>
      <c r="B5" s="20"/>
      <c r="C5" s="20"/>
      <c r="D5" s="20"/>
      <c r="E5" s="20"/>
      <c r="F5" s="20"/>
      <c r="G5" s="20"/>
      <c r="H5" s="20"/>
    </row>
    <row r="6" spans="1:8" ht="40.5" customHeight="1" x14ac:dyDescent="0.2">
      <c r="A6" s="259" t="s">
        <v>325</v>
      </c>
      <c r="B6" s="259"/>
      <c r="C6" s="259"/>
      <c r="D6" s="259"/>
      <c r="E6" s="259"/>
      <c r="F6" s="259"/>
      <c r="G6" s="259"/>
      <c r="H6" s="259"/>
    </row>
    <row r="7" spans="1:8" ht="12.75" customHeight="1" thickBot="1" x14ac:dyDescent="0.25">
      <c r="A7" s="260" t="s">
        <v>125</v>
      </c>
      <c r="B7" s="260"/>
      <c r="C7" s="260"/>
      <c r="D7" s="260"/>
      <c r="E7" s="260"/>
      <c r="F7" s="260"/>
      <c r="G7" s="260"/>
      <c r="H7" s="260"/>
    </row>
    <row r="8" spans="1:8" ht="27" customHeight="1" thickBot="1" x14ac:dyDescent="0.25">
      <c r="A8" s="21" t="s">
        <v>2</v>
      </c>
      <c r="B8" s="22"/>
      <c r="C8" s="246" t="s">
        <v>117</v>
      </c>
      <c r="D8" s="247"/>
      <c r="E8" s="23" t="s">
        <v>3</v>
      </c>
      <c r="F8" s="24" t="s">
        <v>292</v>
      </c>
      <c r="G8" s="24" t="s">
        <v>302</v>
      </c>
      <c r="H8" s="24" t="s">
        <v>303</v>
      </c>
    </row>
    <row r="9" spans="1:8" ht="12" customHeight="1" thickBot="1" x14ac:dyDescent="0.25">
      <c r="A9" s="25"/>
      <c r="B9" s="26"/>
      <c r="C9" s="27"/>
      <c r="D9" s="28" t="s">
        <v>240</v>
      </c>
      <c r="E9" s="29"/>
      <c r="F9" s="30"/>
      <c r="G9" s="30"/>
      <c r="H9" s="31"/>
    </row>
    <row r="10" spans="1:8" ht="10.5" customHeight="1" x14ac:dyDescent="0.2">
      <c r="A10" s="32" t="s">
        <v>249</v>
      </c>
      <c r="B10" s="248" t="s">
        <v>4</v>
      </c>
      <c r="C10" s="249"/>
      <c r="D10" s="249"/>
      <c r="E10" s="250"/>
      <c r="F10" s="33">
        <f>+F11+F19+F25+F31+F36+F44+F53+F58+F60</f>
        <v>35442771.75</v>
      </c>
      <c r="G10" s="33">
        <f>+G11+G19+G25+G31+G36+G44+G53+G58+G60</f>
        <v>39007848</v>
      </c>
      <c r="H10" s="34">
        <f>+H11+H19+H25+H31+H36+H44+H53+H58+H60</f>
        <v>37415696</v>
      </c>
    </row>
    <row r="11" spans="1:8" ht="10.5" customHeight="1" x14ac:dyDescent="0.2">
      <c r="A11" s="32" t="s">
        <v>140</v>
      </c>
      <c r="B11" s="35">
        <v>50</v>
      </c>
      <c r="C11" s="36" t="s">
        <v>5</v>
      </c>
      <c r="D11" s="37"/>
      <c r="E11" s="38"/>
      <c r="F11" s="39">
        <f>SUM(F12:F18)</f>
        <v>2564936</v>
      </c>
      <c r="G11" s="39">
        <f>SUM(G12:G18)</f>
        <v>2500200</v>
      </c>
      <c r="H11" s="40">
        <f>SUM(H12:H18)</f>
        <v>2950000</v>
      </c>
    </row>
    <row r="12" spans="1:8" ht="10.5" customHeight="1" x14ac:dyDescent="0.2">
      <c r="A12" s="32" t="s">
        <v>141</v>
      </c>
      <c r="B12" s="41"/>
      <c r="C12" s="42"/>
      <c r="D12" s="43">
        <v>501</v>
      </c>
      <c r="E12" s="44" t="s">
        <v>6</v>
      </c>
      <c r="F12" s="45">
        <v>1729976</v>
      </c>
      <c r="G12" s="45">
        <v>1566590</v>
      </c>
      <c r="H12" s="46">
        <v>1900000</v>
      </c>
    </row>
    <row r="13" spans="1:8" ht="10.5" customHeight="1" x14ac:dyDescent="0.2">
      <c r="A13" s="32" t="s">
        <v>142</v>
      </c>
      <c r="B13" s="41"/>
      <c r="C13" s="42"/>
      <c r="D13" s="47">
        <v>502</v>
      </c>
      <c r="E13" s="48" t="s">
        <v>122</v>
      </c>
      <c r="F13" s="45">
        <v>674210</v>
      </c>
      <c r="G13" s="45">
        <v>732982</v>
      </c>
      <c r="H13" s="46">
        <v>800000</v>
      </c>
    </row>
    <row r="14" spans="1:8" ht="10.5" customHeight="1" x14ac:dyDescent="0.2">
      <c r="A14" s="32" t="s">
        <v>143</v>
      </c>
      <c r="B14" s="49"/>
      <c r="C14" s="42"/>
      <c r="D14" s="42">
        <v>503</v>
      </c>
      <c r="E14" s="50" t="s">
        <v>134</v>
      </c>
      <c r="F14" s="45">
        <v>160750</v>
      </c>
      <c r="G14" s="45">
        <v>200628</v>
      </c>
      <c r="H14" s="46">
        <v>250000</v>
      </c>
    </row>
    <row r="15" spans="1:8" ht="10.5" customHeight="1" x14ac:dyDescent="0.2">
      <c r="A15" s="32" t="s">
        <v>144</v>
      </c>
      <c r="B15" s="41"/>
      <c r="C15" s="51"/>
      <c r="D15" s="51">
        <v>504</v>
      </c>
      <c r="E15" s="52" t="s">
        <v>7</v>
      </c>
      <c r="F15" s="45"/>
      <c r="G15" s="45"/>
      <c r="H15" s="46">
        <v>0</v>
      </c>
    </row>
    <row r="16" spans="1:8" ht="10.5" customHeight="1" x14ac:dyDescent="0.2">
      <c r="A16" s="32" t="s">
        <v>145</v>
      </c>
      <c r="B16" s="41"/>
      <c r="C16" s="51"/>
      <c r="D16" s="51">
        <v>506</v>
      </c>
      <c r="E16" s="52" t="s">
        <v>137</v>
      </c>
      <c r="F16" s="45"/>
      <c r="G16" s="45"/>
      <c r="H16" s="46">
        <v>0</v>
      </c>
    </row>
    <row r="17" spans="1:8" ht="10.5" customHeight="1" x14ac:dyDescent="0.2">
      <c r="A17" s="32" t="s">
        <v>146</v>
      </c>
      <c r="B17" s="41"/>
      <c r="C17" s="51"/>
      <c r="D17" s="51">
        <v>507</v>
      </c>
      <c r="E17" s="52" t="s">
        <v>138</v>
      </c>
      <c r="F17" s="45"/>
      <c r="G17" s="45"/>
      <c r="H17" s="46">
        <v>0</v>
      </c>
    </row>
    <row r="18" spans="1:8" ht="10.5" customHeight="1" x14ac:dyDescent="0.2">
      <c r="A18" s="32" t="s">
        <v>147</v>
      </c>
      <c r="B18" s="41"/>
      <c r="C18" s="51"/>
      <c r="D18" s="51">
        <v>508</v>
      </c>
      <c r="E18" s="52" t="s">
        <v>139</v>
      </c>
      <c r="F18" s="45"/>
      <c r="G18" s="45"/>
      <c r="H18" s="46">
        <v>0</v>
      </c>
    </row>
    <row r="19" spans="1:8" ht="10.5" customHeight="1" x14ac:dyDescent="0.2">
      <c r="A19" s="32" t="s">
        <v>148</v>
      </c>
      <c r="B19" s="35">
        <v>51</v>
      </c>
      <c r="C19" s="53" t="s">
        <v>8</v>
      </c>
      <c r="D19" s="53"/>
      <c r="E19" s="53"/>
      <c r="F19" s="39">
        <f>SUM(F20:F24)</f>
        <v>2238735.5099999998</v>
      </c>
      <c r="G19" s="39">
        <f>SUM(G20:G24)</f>
        <v>2664472</v>
      </c>
      <c r="H19" s="40">
        <f>SUM(H20:H24)</f>
        <v>2515195</v>
      </c>
    </row>
    <row r="20" spans="1:8" ht="10.5" customHeight="1" x14ac:dyDescent="0.2">
      <c r="A20" s="32" t="s">
        <v>149</v>
      </c>
      <c r="B20" s="41"/>
      <c r="C20" s="42"/>
      <c r="D20" s="54">
        <v>511</v>
      </c>
      <c r="E20" s="55" t="s">
        <v>116</v>
      </c>
      <c r="F20" s="45">
        <v>429891.6</v>
      </c>
      <c r="G20" s="45">
        <v>774934</v>
      </c>
      <c r="H20" s="46">
        <v>700000</v>
      </c>
    </row>
    <row r="21" spans="1:8" ht="10.5" customHeight="1" x14ac:dyDescent="0.2">
      <c r="A21" s="32" t="s">
        <v>150</v>
      </c>
      <c r="B21" s="41"/>
      <c r="C21" s="42"/>
      <c r="D21" s="56">
        <v>512</v>
      </c>
      <c r="E21" s="57" t="s">
        <v>9</v>
      </c>
      <c r="F21" s="45">
        <v>34769</v>
      </c>
      <c r="G21" s="45">
        <v>22218</v>
      </c>
      <c r="H21" s="46">
        <v>35000</v>
      </c>
    </row>
    <row r="22" spans="1:8" ht="10.5" customHeight="1" x14ac:dyDescent="0.2">
      <c r="A22" s="32" t="s">
        <v>151</v>
      </c>
      <c r="B22" s="49"/>
      <c r="C22" s="42"/>
      <c r="D22" s="42">
        <v>513</v>
      </c>
      <c r="E22" s="50" t="s">
        <v>10</v>
      </c>
      <c r="F22" s="45">
        <v>1232</v>
      </c>
      <c r="G22" s="45">
        <v>4540</v>
      </c>
      <c r="H22" s="46">
        <v>10000</v>
      </c>
    </row>
    <row r="23" spans="1:8" ht="10.5" customHeight="1" x14ac:dyDescent="0.2">
      <c r="A23" s="32" t="s">
        <v>152</v>
      </c>
      <c r="B23" s="49"/>
      <c r="C23" s="42"/>
      <c r="D23" s="42">
        <v>516</v>
      </c>
      <c r="E23" s="50" t="s">
        <v>28</v>
      </c>
      <c r="F23" s="45"/>
      <c r="G23" s="45"/>
      <c r="H23" s="46">
        <v>0</v>
      </c>
    </row>
    <row r="24" spans="1:8" ht="10.5" customHeight="1" x14ac:dyDescent="0.2">
      <c r="A24" s="32" t="s">
        <v>153</v>
      </c>
      <c r="B24" s="49"/>
      <c r="C24" s="42"/>
      <c r="D24" s="42">
        <v>518</v>
      </c>
      <c r="E24" s="50" t="s">
        <v>11</v>
      </c>
      <c r="F24" s="45">
        <v>1772842.91</v>
      </c>
      <c r="G24" s="45">
        <v>1862780</v>
      </c>
      <c r="H24" s="46">
        <v>1770195</v>
      </c>
    </row>
    <row r="25" spans="1:8" ht="10.5" customHeight="1" x14ac:dyDescent="0.2">
      <c r="A25" s="32" t="s">
        <v>154</v>
      </c>
      <c r="B25" s="35">
        <v>52</v>
      </c>
      <c r="C25" s="53" t="s">
        <v>12</v>
      </c>
      <c r="D25" s="53"/>
      <c r="E25" s="53"/>
      <c r="F25" s="39">
        <f>SUM(F26:F30)</f>
        <v>29775653.349999998</v>
      </c>
      <c r="G25" s="39">
        <f>SUM(G26:G30)</f>
        <v>31648753</v>
      </c>
      <c r="H25" s="40">
        <f>SUM(H26:H30)</f>
        <v>31263707</v>
      </c>
    </row>
    <row r="26" spans="1:8" ht="10.5" customHeight="1" x14ac:dyDescent="0.2">
      <c r="A26" s="32" t="s">
        <v>155</v>
      </c>
      <c r="B26" s="41"/>
      <c r="C26" s="42"/>
      <c r="D26" s="42">
        <v>521</v>
      </c>
      <c r="E26" s="50" t="s">
        <v>13</v>
      </c>
      <c r="F26" s="45">
        <v>21728953</v>
      </c>
      <c r="G26" s="45">
        <v>23325885</v>
      </c>
      <c r="H26" s="45">
        <v>22986660</v>
      </c>
    </row>
    <row r="27" spans="1:8" ht="10.5" customHeight="1" x14ac:dyDescent="0.2">
      <c r="A27" s="32" t="s">
        <v>156</v>
      </c>
      <c r="B27" s="41"/>
      <c r="C27" s="42"/>
      <c r="D27" s="42">
        <v>524</v>
      </c>
      <c r="E27" s="50" t="s">
        <v>100</v>
      </c>
      <c r="F27" s="45">
        <v>7290736</v>
      </c>
      <c r="G27" s="45">
        <v>7752604</v>
      </c>
      <c r="H27" s="45">
        <v>7718331</v>
      </c>
    </row>
    <row r="28" spans="1:8" ht="10.5" customHeight="1" x14ac:dyDescent="0.2">
      <c r="A28" s="32" t="s">
        <v>157</v>
      </c>
      <c r="B28" s="49"/>
      <c r="C28" s="42"/>
      <c r="D28" s="42">
        <v>525</v>
      </c>
      <c r="E28" s="50" t="s">
        <v>135</v>
      </c>
      <c r="F28" s="45">
        <v>83010.63</v>
      </c>
      <c r="G28" s="45">
        <v>94645</v>
      </c>
      <c r="H28" s="45">
        <v>98983</v>
      </c>
    </row>
    <row r="29" spans="1:8" ht="10.5" customHeight="1" x14ac:dyDescent="0.2">
      <c r="A29" s="32" t="s">
        <v>158</v>
      </c>
      <c r="B29" s="49"/>
      <c r="C29" s="42"/>
      <c r="D29" s="42">
        <v>527</v>
      </c>
      <c r="E29" s="50" t="s">
        <v>14</v>
      </c>
      <c r="F29" s="45">
        <v>672953.72</v>
      </c>
      <c r="G29" s="45">
        <v>475619</v>
      </c>
      <c r="H29" s="45">
        <v>459733</v>
      </c>
    </row>
    <row r="30" spans="1:8" ht="10.5" customHeight="1" x14ac:dyDescent="0.2">
      <c r="A30" s="32" t="s">
        <v>159</v>
      </c>
      <c r="B30" s="49"/>
      <c r="C30" s="51"/>
      <c r="D30" s="58">
        <v>528</v>
      </c>
      <c r="E30" s="59" t="s">
        <v>330</v>
      </c>
      <c r="F30" s="45"/>
      <c r="G30" s="45"/>
      <c r="H30" s="46">
        <v>0</v>
      </c>
    </row>
    <row r="31" spans="1:8" ht="10.5" customHeight="1" x14ac:dyDescent="0.2">
      <c r="A31" s="32" t="s">
        <v>160</v>
      </c>
      <c r="B31" s="35">
        <v>53</v>
      </c>
      <c r="C31" s="36" t="s">
        <v>15</v>
      </c>
      <c r="D31" s="37"/>
      <c r="E31" s="37"/>
      <c r="F31" s="39">
        <f>SUM(F32:F35)</f>
        <v>325</v>
      </c>
      <c r="G31" s="39">
        <f>SUM(G32:G35)</f>
        <v>0</v>
      </c>
      <c r="H31" s="40">
        <f>SUM(H32:H35)</f>
        <v>0</v>
      </c>
    </row>
    <row r="32" spans="1:8" ht="10.5" customHeight="1" x14ac:dyDescent="0.2">
      <c r="A32" s="32" t="s">
        <v>161</v>
      </c>
      <c r="B32" s="41"/>
      <c r="C32" s="42"/>
      <c r="D32" s="43">
        <v>531</v>
      </c>
      <c r="E32" s="60" t="s">
        <v>16</v>
      </c>
      <c r="F32" s="45">
        <v>325</v>
      </c>
      <c r="G32" s="45"/>
      <c r="H32" s="46">
        <v>0</v>
      </c>
    </row>
    <row r="33" spans="1:8" ht="10.5" customHeight="1" x14ac:dyDescent="0.2">
      <c r="A33" s="32" t="s">
        <v>162</v>
      </c>
      <c r="B33" s="41"/>
      <c r="C33" s="42"/>
      <c r="D33" s="61">
        <v>532</v>
      </c>
      <c r="E33" s="62" t="s">
        <v>17</v>
      </c>
      <c r="F33" s="45"/>
      <c r="G33" s="45"/>
      <c r="H33" s="46">
        <v>0</v>
      </c>
    </row>
    <row r="34" spans="1:8" ht="10.5" customHeight="1" x14ac:dyDescent="0.2">
      <c r="A34" s="32" t="s">
        <v>163</v>
      </c>
      <c r="B34" s="41"/>
      <c r="C34" s="42"/>
      <c r="D34" s="47">
        <v>538</v>
      </c>
      <c r="E34" s="63" t="s">
        <v>136</v>
      </c>
      <c r="F34" s="45"/>
      <c r="G34" s="45"/>
      <c r="H34" s="46">
        <v>0</v>
      </c>
    </row>
    <row r="35" spans="1:8" ht="10.5" customHeight="1" x14ac:dyDescent="0.2">
      <c r="A35" s="32" t="s">
        <v>164</v>
      </c>
      <c r="B35" s="41"/>
      <c r="C35" s="42"/>
      <c r="D35" s="47">
        <v>539</v>
      </c>
      <c r="E35" s="63" t="s">
        <v>222</v>
      </c>
      <c r="F35" s="64"/>
      <c r="G35" s="64"/>
      <c r="H35" s="46">
        <v>0</v>
      </c>
    </row>
    <row r="36" spans="1:8" ht="10.5" customHeight="1" x14ac:dyDescent="0.2">
      <c r="A36" s="32" t="s">
        <v>165</v>
      </c>
      <c r="B36" s="65">
        <v>54</v>
      </c>
      <c r="C36" s="53" t="s">
        <v>18</v>
      </c>
      <c r="D36" s="53"/>
      <c r="E36" s="53"/>
      <c r="F36" s="66">
        <f>SUM(F37:F43)</f>
        <v>60331.54</v>
      </c>
      <c r="G36" s="66">
        <f>SUM(G37:G43)</f>
        <v>58011</v>
      </c>
      <c r="H36" s="67">
        <f>SUM(H37:H43)</f>
        <v>52072</v>
      </c>
    </row>
    <row r="37" spans="1:8" ht="10.5" customHeight="1" x14ac:dyDescent="0.2">
      <c r="A37" s="32" t="s">
        <v>166</v>
      </c>
      <c r="B37" s="68"/>
      <c r="C37" s="42"/>
      <c r="D37" s="42">
        <v>541</v>
      </c>
      <c r="E37" s="50" t="s">
        <v>19</v>
      </c>
      <c r="F37" s="45"/>
      <c r="G37" s="45"/>
      <c r="H37" s="46">
        <v>0</v>
      </c>
    </row>
    <row r="38" spans="1:8" ht="10.5" customHeight="1" x14ac:dyDescent="0.2">
      <c r="A38" s="32" t="s">
        <v>167</v>
      </c>
      <c r="B38" s="68"/>
      <c r="C38" s="42"/>
      <c r="D38" s="42">
        <v>542</v>
      </c>
      <c r="E38" s="50" t="s">
        <v>95</v>
      </c>
      <c r="F38" s="45"/>
      <c r="G38" s="45"/>
      <c r="H38" s="46">
        <v>0</v>
      </c>
    </row>
    <row r="39" spans="1:8" ht="10.5" customHeight="1" x14ac:dyDescent="0.2">
      <c r="A39" s="32" t="s">
        <v>168</v>
      </c>
      <c r="B39" s="69"/>
      <c r="C39" s="42"/>
      <c r="D39" s="42">
        <v>543</v>
      </c>
      <c r="E39" s="50" t="s">
        <v>21</v>
      </c>
      <c r="F39" s="45"/>
      <c r="G39" s="45"/>
      <c r="H39" s="46">
        <v>0</v>
      </c>
    </row>
    <row r="40" spans="1:8" s="1" customFormat="1" ht="10.5" customHeight="1" x14ac:dyDescent="0.2">
      <c r="A40" s="32" t="s">
        <v>169</v>
      </c>
      <c r="B40" s="69"/>
      <c r="C40" s="42"/>
      <c r="D40" s="42">
        <v>544</v>
      </c>
      <c r="E40" s="50" t="s">
        <v>23</v>
      </c>
      <c r="F40" s="45"/>
      <c r="G40" s="45"/>
      <c r="H40" s="46">
        <v>0</v>
      </c>
    </row>
    <row r="41" spans="1:8" ht="10.5" customHeight="1" x14ac:dyDescent="0.2">
      <c r="A41" s="32" t="s">
        <v>170</v>
      </c>
      <c r="B41" s="69"/>
      <c r="C41" s="42"/>
      <c r="D41" s="42">
        <v>547</v>
      </c>
      <c r="E41" s="50" t="s">
        <v>22</v>
      </c>
      <c r="F41" s="45"/>
      <c r="G41" s="45"/>
      <c r="H41" s="46">
        <v>0</v>
      </c>
    </row>
    <row r="42" spans="1:8" s="1" customFormat="1" ht="10.5" customHeight="1" x14ac:dyDescent="0.2">
      <c r="A42" s="32" t="s">
        <v>171</v>
      </c>
      <c r="B42" s="69"/>
      <c r="C42" s="70"/>
      <c r="D42" s="51">
        <v>548</v>
      </c>
      <c r="E42" s="52" t="s">
        <v>78</v>
      </c>
      <c r="F42" s="45"/>
      <c r="G42" s="45"/>
      <c r="H42" s="46">
        <v>0</v>
      </c>
    </row>
    <row r="43" spans="1:8" s="1" customFormat="1" ht="10.5" customHeight="1" x14ac:dyDescent="0.2">
      <c r="A43" s="32" t="s">
        <v>172</v>
      </c>
      <c r="B43" s="69"/>
      <c r="C43" s="51"/>
      <c r="D43" s="51">
        <v>549</v>
      </c>
      <c r="E43" s="52" t="s">
        <v>221</v>
      </c>
      <c r="F43" s="45">
        <v>60331.54</v>
      </c>
      <c r="G43" s="45">
        <v>58011</v>
      </c>
      <c r="H43" s="46">
        <v>52072</v>
      </c>
    </row>
    <row r="44" spans="1:8" ht="10.5" customHeight="1" x14ac:dyDescent="0.2">
      <c r="A44" s="32" t="s">
        <v>173</v>
      </c>
      <c r="B44" s="35">
        <v>55</v>
      </c>
      <c r="C44" s="53" t="s">
        <v>101</v>
      </c>
      <c r="D44" s="53"/>
      <c r="E44" s="53"/>
      <c r="F44" s="39">
        <f>SUM(F45:F52)</f>
        <v>802790.35</v>
      </c>
      <c r="G44" s="39">
        <f>SUM(G45:G52)</f>
        <v>2136412</v>
      </c>
      <c r="H44" s="40">
        <f>SUM(H45:H52)</f>
        <v>634722</v>
      </c>
    </row>
    <row r="45" spans="1:8" ht="10.5" customHeight="1" x14ac:dyDescent="0.2">
      <c r="A45" s="32" t="s">
        <v>174</v>
      </c>
      <c r="B45" s="49"/>
      <c r="C45" s="42"/>
      <c r="D45" s="42">
        <v>551</v>
      </c>
      <c r="E45" s="50" t="s">
        <v>90</v>
      </c>
      <c r="F45" s="45">
        <v>111950</v>
      </c>
      <c r="G45" s="45">
        <v>92004</v>
      </c>
      <c r="H45" s="46">
        <v>84722</v>
      </c>
    </row>
    <row r="46" spans="1:8" ht="10.5" customHeight="1" x14ac:dyDescent="0.2">
      <c r="A46" s="32" t="s">
        <v>175</v>
      </c>
      <c r="B46" s="69"/>
      <c r="C46" s="42"/>
      <c r="D46" s="42">
        <v>552</v>
      </c>
      <c r="E46" s="50" t="s">
        <v>223</v>
      </c>
      <c r="F46" s="45"/>
      <c r="G46" s="45"/>
      <c r="H46" s="46">
        <v>0</v>
      </c>
    </row>
    <row r="47" spans="1:8" ht="10.5" customHeight="1" x14ac:dyDescent="0.2">
      <c r="A47" s="32" t="s">
        <v>176</v>
      </c>
      <c r="B47" s="68"/>
      <c r="C47" s="42"/>
      <c r="D47" s="42">
        <v>553</v>
      </c>
      <c r="E47" s="50" t="s">
        <v>224</v>
      </c>
      <c r="F47" s="45"/>
      <c r="G47" s="45"/>
      <c r="H47" s="46">
        <v>0</v>
      </c>
    </row>
    <row r="48" spans="1:8" s="1" customFormat="1" ht="10.5" customHeight="1" x14ac:dyDescent="0.2">
      <c r="A48" s="32" t="s">
        <v>177</v>
      </c>
      <c r="B48" s="69"/>
      <c r="C48" s="35"/>
      <c r="D48" s="42">
        <v>554</v>
      </c>
      <c r="E48" s="50" t="s">
        <v>79</v>
      </c>
      <c r="F48" s="45"/>
      <c r="G48" s="45"/>
      <c r="H48" s="46">
        <v>0</v>
      </c>
    </row>
    <row r="49" spans="1:8" ht="10.5" customHeight="1" x14ac:dyDescent="0.2">
      <c r="A49" s="32" t="s">
        <v>178</v>
      </c>
      <c r="B49" s="68"/>
      <c r="C49" s="42"/>
      <c r="D49" s="42">
        <v>555</v>
      </c>
      <c r="E49" s="50" t="s">
        <v>91</v>
      </c>
      <c r="F49" s="45"/>
      <c r="G49" s="45"/>
      <c r="H49" s="46">
        <v>0</v>
      </c>
    </row>
    <row r="50" spans="1:8" ht="10.5" customHeight="1" x14ac:dyDescent="0.2">
      <c r="A50" s="32" t="s">
        <v>179</v>
      </c>
      <c r="B50" s="68"/>
      <c r="C50" s="51"/>
      <c r="D50" s="51">
        <v>556</v>
      </c>
      <c r="E50" s="52" t="s">
        <v>92</v>
      </c>
      <c r="F50" s="45"/>
      <c r="G50" s="45"/>
      <c r="H50" s="46">
        <v>0</v>
      </c>
    </row>
    <row r="51" spans="1:8" s="1" customFormat="1" ht="10.5" customHeight="1" x14ac:dyDescent="0.2">
      <c r="A51" s="32" t="s">
        <v>180</v>
      </c>
      <c r="B51" s="69"/>
      <c r="C51" s="42"/>
      <c r="D51" s="42">
        <v>557</v>
      </c>
      <c r="E51" s="50" t="s">
        <v>225</v>
      </c>
      <c r="F51" s="45"/>
      <c r="G51" s="45"/>
      <c r="H51" s="46">
        <v>0</v>
      </c>
    </row>
    <row r="52" spans="1:8" s="1" customFormat="1" ht="10.5" customHeight="1" x14ac:dyDescent="0.2">
      <c r="A52" s="32" t="s">
        <v>181</v>
      </c>
      <c r="B52" s="69"/>
      <c r="C52" s="42"/>
      <c r="D52" s="42">
        <v>558</v>
      </c>
      <c r="E52" s="50" t="s">
        <v>226</v>
      </c>
      <c r="F52" s="45">
        <v>690840.35</v>
      </c>
      <c r="G52" s="45">
        <v>2044408</v>
      </c>
      <c r="H52" s="46">
        <v>550000</v>
      </c>
    </row>
    <row r="53" spans="1:8" ht="10.5" customHeight="1" x14ac:dyDescent="0.2">
      <c r="A53" s="32" t="s">
        <v>182</v>
      </c>
      <c r="B53" s="35">
        <v>56</v>
      </c>
      <c r="C53" s="53" t="s">
        <v>80</v>
      </c>
      <c r="D53" s="53"/>
      <c r="E53" s="53"/>
      <c r="F53" s="39">
        <f>SUM(F54:F57)</f>
        <v>0</v>
      </c>
      <c r="G53" s="39">
        <f>SUM(G54:G57)</f>
        <v>0</v>
      </c>
      <c r="H53" s="40">
        <f>SUM(H54:H57)</f>
        <v>0</v>
      </c>
    </row>
    <row r="54" spans="1:8" s="1" customFormat="1" ht="10.5" customHeight="1" x14ac:dyDescent="0.2">
      <c r="A54" s="32" t="s">
        <v>183</v>
      </c>
      <c r="B54" s="69"/>
      <c r="C54" s="51"/>
      <c r="D54" s="58">
        <v>562</v>
      </c>
      <c r="E54" s="71" t="s">
        <v>20</v>
      </c>
      <c r="F54" s="45"/>
      <c r="G54" s="45"/>
      <c r="H54" s="46">
        <v>0</v>
      </c>
    </row>
    <row r="55" spans="1:8" s="1" customFormat="1" ht="10.5" customHeight="1" x14ac:dyDescent="0.2">
      <c r="A55" s="32" t="s">
        <v>184</v>
      </c>
      <c r="B55" s="69"/>
      <c r="C55" s="51"/>
      <c r="D55" s="58">
        <v>563</v>
      </c>
      <c r="E55" s="71" t="s">
        <v>77</v>
      </c>
      <c r="F55" s="45"/>
      <c r="G55" s="45"/>
      <c r="H55" s="46">
        <v>0</v>
      </c>
    </row>
    <row r="56" spans="1:8" s="1" customFormat="1" ht="10.5" customHeight="1" x14ac:dyDescent="0.2">
      <c r="A56" s="32" t="s">
        <v>185</v>
      </c>
      <c r="B56" s="69"/>
      <c r="C56" s="70"/>
      <c r="D56" s="58">
        <v>564</v>
      </c>
      <c r="E56" s="71" t="s">
        <v>81</v>
      </c>
      <c r="F56" s="45"/>
      <c r="G56" s="45"/>
      <c r="H56" s="46">
        <v>0</v>
      </c>
    </row>
    <row r="57" spans="1:8" s="1" customFormat="1" ht="10.5" customHeight="1" x14ac:dyDescent="0.2">
      <c r="A57" s="32" t="s">
        <v>186</v>
      </c>
      <c r="B57" s="69"/>
      <c r="C57" s="70"/>
      <c r="D57" s="58">
        <v>569</v>
      </c>
      <c r="E57" s="71" t="s">
        <v>82</v>
      </c>
      <c r="F57" s="45"/>
      <c r="G57" s="45"/>
      <c r="H57" s="46">
        <v>0</v>
      </c>
    </row>
    <row r="58" spans="1:8" ht="10.5" customHeight="1" x14ac:dyDescent="0.2">
      <c r="A58" s="32" t="s">
        <v>187</v>
      </c>
      <c r="B58" s="35">
        <v>57</v>
      </c>
      <c r="C58" s="53" t="s">
        <v>227</v>
      </c>
      <c r="D58" s="53"/>
      <c r="E58" s="53"/>
      <c r="F58" s="39">
        <f>SUM(F59:F59)</f>
        <v>0</v>
      </c>
      <c r="G58" s="39">
        <f>SUM(G59:G59)</f>
        <v>0</v>
      </c>
      <c r="H58" s="40">
        <f>SUM(H59:H59)</f>
        <v>0</v>
      </c>
    </row>
    <row r="59" spans="1:8" ht="10.5" customHeight="1" x14ac:dyDescent="0.2">
      <c r="A59" s="32" t="s">
        <v>188</v>
      </c>
      <c r="B59" s="68"/>
      <c r="C59" s="70"/>
      <c r="D59" s="58">
        <v>572</v>
      </c>
      <c r="E59" s="71" t="s">
        <v>228</v>
      </c>
      <c r="F59" s="45"/>
      <c r="G59" s="45"/>
      <c r="H59" s="46">
        <v>0</v>
      </c>
    </row>
    <row r="60" spans="1:8" ht="10.5" customHeight="1" x14ac:dyDescent="0.2">
      <c r="A60" s="32" t="s">
        <v>189</v>
      </c>
      <c r="B60" s="35">
        <v>59</v>
      </c>
      <c r="C60" s="53" t="s">
        <v>24</v>
      </c>
      <c r="D60" s="36"/>
      <c r="E60" s="36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8" ht="10.5" customHeight="1" x14ac:dyDescent="0.2">
      <c r="A61" s="32" t="s">
        <v>190</v>
      </c>
      <c r="B61" s="68"/>
      <c r="C61" s="42"/>
      <c r="D61" s="47">
        <v>591</v>
      </c>
      <c r="E61" s="63" t="s">
        <v>25</v>
      </c>
      <c r="F61" s="45"/>
      <c r="G61" s="45"/>
      <c r="H61" s="46">
        <v>0</v>
      </c>
    </row>
    <row r="62" spans="1:8" ht="10.5" customHeight="1" x14ac:dyDescent="0.2">
      <c r="A62" s="32" t="s">
        <v>191</v>
      </c>
      <c r="B62" s="68"/>
      <c r="C62" s="51"/>
      <c r="D62" s="58">
        <v>595</v>
      </c>
      <c r="E62" s="71" t="s">
        <v>26</v>
      </c>
      <c r="F62" s="45"/>
      <c r="G62" s="45"/>
      <c r="H62" s="46">
        <v>0</v>
      </c>
    </row>
    <row r="63" spans="1:8" ht="10.5" customHeight="1" x14ac:dyDescent="0.2">
      <c r="A63" s="32" t="s">
        <v>192</v>
      </c>
      <c r="B63" s="251" t="s">
        <v>27</v>
      </c>
      <c r="C63" s="252"/>
      <c r="D63" s="252"/>
      <c r="E63" s="253"/>
      <c r="F63" s="39">
        <f>+F64+F70+F80+F86</f>
        <v>35453157.030000001</v>
      </c>
      <c r="G63" s="39">
        <f>+G64+G70+G80+G86</f>
        <v>38990179.090000004</v>
      </c>
      <c r="H63" s="40">
        <f>+H64+H70+H80+H86</f>
        <v>37415696</v>
      </c>
    </row>
    <row r="64" spans="1:8" ht="10.5" customHeight="1" x14ac:dyDescent="0.2">
      <c r="A64" s="32" t="s">
        <v>193</v>
      </c>
      <c r="B64" s="35">
        <v>60</v>
      </c>
      <c r="C64" s="53" t="s">
        <v>103</v>
      </c>
      <c r="D64" s="53"/>
      <c r="E64" s="53"/>
      <c r="F64" s="39">
        <f>SUM(F65:F69)</f>
        <v>800880.31</v>
      </c>
      <c r="G64" s="39">
        <f>SUM(G65:G69)</f>
        <v>894326.4</v>
      </c>
      <c r="H64" s="40">
        <f>SUM(H65:H69)</f>
        <v>1500000</v>
      </c>
    </row>
    <row r="65" spans="1:8" ht="10.5" customHeight="1" x14ac:dyDescent="0.2">
      <c r="A65" s="32" t="s">
        <v>194</v>
      </c>
      <c r="B65" s="68"/>
      <c r="C65" s="42"/>
      <c r="D65" s="42">
        <v>601</v>
      </c>
      <c r="E65" s="50" t="s">
        <v>93</v>
      </c>
      <c r="F65" s="45"/>
      <c r="G65" s="45"/>
      <c r="H65" s="46">
        <v>0</v>
      </c>
    </row>
    <row r="66" spans="1:8" ht="10.5" customHeight="1" x14ac:dyDescent="0.2">
      <c r="A66" s="32" t="s">
        <v>195</v>
      </c>
      <c r="B66" s="68"/>
      <c r="C66" s="42"/>
      <c r="D66" s="42">
        <v>602</v>
      </c>
      <c r="E66" s="50" t="s">
        <v>94</v>
      </c>
      <c r="F66" s="45">
        <v>800880.31</v>
      </c>
      <c r="G66" s="45">
        <v>894326.4</v>
      </c>
      <c r="H66" s="46">
        <v>1500000</v>
      </c>
    </row>
    <row r="67" spans="1:8" s="1" customFormat="1" ht="10.5" customHeight="1" x14ac:dyDescent="0.2">
      <c r="A67" s="32" t="s">
        <v>196</v>
      </c>
      <c r="B67" s="69"/>
      <c r="C67" s="70"/>
      <c r="D67" s="51">
        <v>603</v>
      </c>
      <c r="E67" s="52" t="s">
        <v>83</v>
      </c>
      <c r="F67" s="45"/>
      <c r="G67" s="45"/>
      <c r="H67" s="46">
        <v>0</v>
      </c>
    </row>
    <row r="68" spans="1:8" s="1" customFormat="1" ht="10.5" customHeight="1" x14ac:dyDescent="0.2">
      <c r="A68" s="32" t="s">
        <v>197</v>
      </c>
      <c r="B68" s="69"/>
      <c r="C68" s="70"/>
      <c r="D68" s="51">
        <v>604</v>
      </c>
      <c r="E68" s="52" t="s">
        <v>102</v>
      </c>
      <c r="F68" s="45"/>
      <c r="G68" s="45"/>
      <c r="H68" s="46">
        <v>0</v>
      </c>
    </row>
    <row r="69" spans="1:8" ht="10.5" customHeight="1" x14ac:dyDescent="0.2">
      <c r="A69" s="32" t="s">
        <v>198</v>
      </c>
      <c r="B69" s="68"/>
      <c r="C69" s="51"/>
      <c r="D69" s="51">
        <v>609</v>
      </c>
      <c r="E69" s="52" t="s">
        <v>98</v>
      </c>
      <c r="F69" s="45"/>
      <c r="G69" s="45"/>
      <c r="H69" s="46">
        <v>0</v>
      </c>
    </row>
    <row r="70" spans="1:8" ht="10.5" customHeight="1" x14ac:dyDescent="0.2">
      <c r="A70" s="32" t="s">
        <v>199</v>
      </c>
      <c r="B70" s="35">
        <v>64</v>
      </c>
      <c r="C70" s="53" t="s">
        <v>124</v>
      </c>
      <c r="D70" s="53"/>
      <c r="E70" s="53"/>
      <c r="F70" s="39">
        <f>SUM(F71:F79)</f>
        <v>901483.72</v>
      </c>
      <c r="G70" s="39">
        <f>SUM(G71:G79)</f>
        <v>415355.33</v>
      </c>
      <c r="H70" s="40">
        <f>SUM(H71:H79)</f>
        <v>32072</v>
      </c>
    </row>
    <row r="71" spans="1:8" ht="10.5" customHeight="1" x14ac:dyDescent="0.2">
      <c r="A71" s="32" t="s">
        <v>200</v>
      </c>
      <c r="B71" s="68"/>
      <c r="C71" s="42"/>
      <c r="D71" s="42">
        <v>641</v>
      </c>
      <c r="E71" s="50" t="s">
        <v>19</v>
      </c>
      <c r="F71" s="45"/>
      <c r="G71" s="45"/>
      <c r="H71" s="46">
        <v>0</v>
      </c>
    </row>
    <row r="72" spans="1:8" ht="10.5" customHeight="1" x14ac:dyDescent="0.2">
      <c r="A72" s="32" t="s">
        <v>201</v>
      </c>
      <c r="B72" s="68"/>
      <c r="C72" s="42"/>
      <c r="D72" s="42">
        <v>642</v>
      </c>
      <c r="E72" s="50" t="s">
        <v>95</v>
      </c>
      <c r="F72" s="45"/>
      <c r="G72" s="45"/>
      <c r="H72" s="46">
        <v>0</v>
      </c>
    </row>
    <row r="73" spans="1:8" ht="10.5" customHeight="1" x14ac:dyDescent="0.2">
      <c r="A73" s="32" t="s">
        <v>202</v>
      </c>
      <c r="B73" s="68"/>
      <c r="C73" s="42"/>
      <c r="D73" s="42">
        <v>643</v>
      </c>
      <c r="E73" s="50" t="s">
        <v>218</v>
      </c>
      <c r="F73" s="45"/>
      <c r="G73" s="45"/>
      <c r="H73" s="46">
        <v>0</v>
      </c>
    </row>
    <row r="74" spans="1:8" ht="10.5" customHeight="1" x14ac:dyDescent="0.2">
      <c r="A74" s="32" t="s">
        <v>203</v>
      </c>
      <c r="B74" s="68"/>
      <c r="C74" s="42"/>
      <c r="D74" s="47">
        <v>644</v>
      </c>
      <c r="E74" s="50" t="s">
        <v>99</v>
      </c>
      <c r="F74" s="45">
        <v>1870</v>
      </c>
      <c r="G74" s="45">
        <v>2430</v>
      </c>
      <c r="H74" s="46">
        <v>0</v>
      </c>
    </row>
    <row r="75" spans="1:8" ht="10.5" customHeight="1" x14ac:dyDescent="0.2">
      <c r="A75" s="32" t="s">
        <v>204</v>
      </c>
      <c r="B75" s="68"/>
      <c r="C75" s="42"/>
      <c r="D75" s="47">
        <v>645</v>
      </c>
      <c r="E75" s="63" t="s">
        <v>84</v>
      </c>
      <c r="F75" s="45"/>
      <c r="G75" s="45"/>
      <c r="H75" s="46">
        <v>0</v>
      </c>
    </row>
    <row r="76" spans="1:8" ht="10.5" customHeight="1" x14ac:dyDescent="0.2">
      <c r="A76" s="32" t="s">
        <v>205</v>
      </c>
      <c r="B76" s="68"/>
      <c r="C76" s="42"/>
      <c r="D76" s="47">
        <v>646</v>
      </c>
      <c r="E76" s="63" t="s">
        <v>123</v>
      </c>
      <c r="F76" s="45">
        <v>1000</v>
      </c>
      <c r="G76" s="45"/>
      <c r="H76" s="46">
        <v>0</v>
      </c>
    </row>
    <row r="77" spans="1:8" ht="10.5" customHeight="1" x14ac:dyDescent="0.2">
      <c r="A77" s="32" t="s">
        <v>206</v>
      </c>
      <c r="B77" s="68"/>
      <c r="C77" s="42"/>
      <c r="D77" s="47">
        <v>647</v>
      </c>
      <c r="E77" s="63" t="s">
        <v>85</v>
      </c>
      <c r="F77" s="45"/>
      <c r="G77" s="45"/>
      <c r="H77" s="46">
        <v>0</v>
      </c>
    </row>
    <row r="78" spans="1:8" ht="10.5" customHeight="1" x14ac:dyDescent="0.2">
      <c r="A78" s="32" t="s">
        <v>207</v>
      </c>
      <c r="B78" s="68"/>
      <c r="C78" s="42"/>
      <c r="D78" s="47">
        <v>648</v>
      </c>
      <c r="E78" s="63" t="s">
        <v>96</v>
      </c>
      <c r="F78" s="45"/>
      <c r="G78" s="45"/>
      <c r="H78" s="46">
        <v>32072</v>
      </c>
    </row>
    <row r="79" spans="1:8" ht="10.5" customHeight="1" x14ac:dyDescent="0.2">
      <c r="A79" s="32" t="s">
        <v>208</v>
      </c>
      <c r="B79" s="68"/>
      <c r="C79" s="51"/>
      <c r="D79" s="58">
        <v>649</v>
      </c>
      <c r="E79" s="71" t="s">
        <v>97</v>
      </c>
      <c r="F79" s="45">
        <v>898613.72</v>
      </c>
      <c r="G79" s="45">
        <v>412925.33</v>
      </c>
      <c r="H79" s="46">
        <v>0</v>
      </c>
    </row>
    <row r="80" spans="1:8" ht="10.5" customHeight="1" x14ac:dyDescent="0.2">
      <c r="A80" s="32" t="s">
        <v>209</v>
      </c>
      <c r="B80" s="35">
        <v>66</v>
      </c>
      <c r="C80" s="53" t="s">
        <v>86</v>
      </c>
      <c r="D80" s="53"/>
      <c r="E80" s="53"/>
      <c r="F80" s="39">
        <f>SUM(F81:F85)</f>
        <v>1346</v>
      </c>
      <c r="G80" s="39">
        <f>SUM(G81:G85)</f>
        <v>1623.01</v>
      </c>
      <c r="H80" s="40">
        <f>SUM(H81:H85)</f>
        <v>1600</v>
      </c>
    </row>
    <row r="81" spans="1:8" ht="10.5" customHeight="1" x14ac:dyDescent="0.2">
      <c r="A81" s="32" t="s">
        <v>210</v>
      </c>
      <c r="B81" s="68"/>
      <c r="C81" s="51"/>
      <c r="D81" s="58">
        <v>662</v>
      </c>
      <c r="E81" s="71" t="s">
        <v>20</v>
      </c>
      <c r="F81" s="45">
        <v>1346</v>
      </c>
      <c r="G81" s="45">
        <v>1623.01</v>
      </c>
      <c r="H81" s="46">
        <v>1600</v>
      </c>
    </row>
    <row r="82" spans="1:8" ht="10.5" customHeight="1" x14ac:dyDescent="0.2">
      <c r="A82" s="32" t="s">
        <v>211</v>
      </c>
      <c r="B82" s="68"/>
      <c r="C82" s="51"/>
      <c r="D82" s="58">
        <v>663</v>
      </c>
      <c r="E82" s="71" t="s">
        <v>87</v>
      </c>
      <c r="F82" s="45"/>
      <c r="G82" s="45"/>
      <c r="H82" s="46">
        <v>0</v>
      </c>
    </row>
    <row r="83" spans="1:8" ht="10.5" customHeight="1" x14ac:dyDescent="0.2">
      <c r="A83" s="32" t="s">
        <v>212</v>
      </c>
      <c r="B83" s="68"/>
      <c r="C83" s="51"/>
      <c r="D83" s="58">
        <v>664</v>
      </c>
      <c r="E83" s="71" t="s">
        <v>88</v>
      </c>
      <c r="F83" s="45"/>
      <c r="G83" s="45"/>
      <c r="H83" s="46">
        <v>0</v>
      </c>
    </row>
    <row r="84" spans="1:8" ht="10.5" customHeight="1" x14ac:dyDescent="0.2">
      <c r="A84" s="32" t="s">
        <v>213</v>
      </c>
      <c r="B84" s="68"/>
      <c r="C84" s="51"/>
      <c r="D84" s="58">
        <v>665</v>
      </c>
      <c r="E84" s="71" t="s">
        <v>219</v>
      </c>
      <c r="F84" s="45"/>
      <c r="G84" s="45"/>
      <c r="H84" s="46">
        <v>0</v>
      </c>
    </row>
    <row r="85" spans="1:8" ht="10.5" customHeight="1" x14ac:dyDescent="0.2">
      <c r="A85" s="32" t="s">
        <v>214</v>
      </c>
      <c r="B85" s="68"/>
      <c r="C85" s="51"/>
      <c r="D85" s="58">
        <v>669</v>
      </c>
      <c r="E85" s="71" t="s">
        <v>89</v>
      </c>
      <c r="F85" s="45"/>
      <c r="G85" s="45"/>
      <c r="H85" s="46">
        <v>0</v>
      </c>
    </row>
    <row r="86" spans="1:8" ht="10.5" customHeight="1" x14ac:dyDescent="0.2">
      <c r="A86" s="32" t="s">
        <v>215</v>
      </c>
      <c r="B86" s="35">
        <v>67</v>
      </c>
      <c r="C86" s="254" t="s">
        <v>220</v>
      </c>
      <c r="D86" s="255"/>
      <c r="E86" s="256"/>
      <c r="F86" s="39">
        <f>SUM(F87:F87)</f>
        <v>33749447</v>
      </c>
      <c r="G86" s="39">
        <f>SUM(G87:G87)</f>
        <v>37678874.350000001</v>
      </c>
      <c r="H86" s="40">
        <f>SUM(H87:H87)</f>
        <v>35882024</v>
      </c>
    </row>
    <row r="87" spans="1:8" ht="10.5" customHeight="1" x14ac:dyDescent="0.2">
      <c r="A87" s="32" t="s">
        <v>216</v>
      </c>
      <c r="B87" s="68"/>
      <c r="C87" s="51"/>
      <c r="D87" s="58">
        <v>672</v>
      </c>
      <c r="E87" s="71" t="s">
        <v>229</v>
      </c>
      <c r="F87" s="45">
        <v>33749447</v>
      </c>
      <c r="G87" s="45">
        <v>37678874.350000001</v>
      </c>
      <c r="H87" s="46">
        <v>35882024</v>
      </c>
    </row>
    <row r="88" spans="1:8" ht="10.5" customHeight="1" thickBot="1" x14ac:dyDescent="0.25">
      <c r="A88" s="72" t="s">
        <v>217</v>
      </c>
      <c r="B88" s="73" t="s">
        <v>234</v>
      </c>
      <c r="C88" s="74"/>
      <c r="D88" s="74"/>
      <c r="E88" s="75"/>
      <c r="F88" s="76">
        <f>+F63-F10</f>
        <v>10385.280000001192</v>
      </c>
      <c r="G88" s="76">
        <f>+G63-G10</f>
        <v>-17668.909999996424</v>
      </c>
      <c r="H88" s="77">
        <f>+H63-H10</f>
        <v>0</v>
      </c>
    </row>
    <row r="89" spans="1:8" ht="9.75" customHeight="1" x14ac:dyDescent="0.2">
      <c r="A89" s="41"/>
      <c r="B89" s="78"/>
      <c r="C89" s="78"/>
      <c r="D89" s="78"/>
      <c r="E89" s="68"/>
      <c r="F89" s="79"/>
      <c r="G89" s="79"/>
      <c r="H89" s="79"/>
    </row>
    <row r="90" spans="1:8" ht="14.25" customHeight="1" x14ac:dyDescent="0.2"/>
    <row r="91" spans="1:8" ht="15" customHeight="1" x14ac:dyDescent="0.2">
      <c r="B91" s="80" t="s">
        <v>334</v>
      </c>
      <c r="C91" s="80"/>
      <c r="D91" s="80"/>
      <c r="E91" s="80"/>
      <c r="F91" s="81"/>
      <c r="G91" s="82"/>
      <c r="H91" s="15"/>
    </row>
    <row r="92" spans="1:8" ht="15" customHeight="1" x14ac:dyDescent="0.2">
      <c r="F92" s="18"/>
      <c r="G92" s="83"/>
      <c r="H92" s="15"/>
    </row>
    <row r="93" spans="1:8" ht="15" customHeight="1" x14ac:dyDescent="0.2">
      <c r="B93" s="80" t="s">
        <v>335</v>
      </c>
      <c r="C93" s="80"/>
      <c r="D93" s="80"/>
      <c r="E93" s="80"/>
      <c r="F93" s="81"/>
      <c r="G93" s="82"/>
      <c r="H93" s="15"/>
    </row>
    <row r="94" spans="1:8" ht="15" customHeight="1" x14ac:dyDescent="0.2">
      <c r="F94" s="84"/>
      <c r="G94" s="83"/>
      <c r="H94" s="85"/>
    </row>
    <row r="95" spans="1:8" ht="15" customHeight="1" x14ac:dyDescent="0.2">
      <c r="B95" s="80" t="s">
        <v>320</v>
      </c>
      <c r="C95" s="80"/>
      <c r="D95" s="80"/>
      <c r="E95" s="80"/>
      <c r="F95" s="81"/>
      <c r="G95" s="82"/>
      <c r="H95" s="15"/>
    </row>
    <row r="96" spans="1:8" x14ac:dyDescent="0.2">
      <c r="G96" s="83"/>
    </row>
  </sheetData>
  <mergeCells count="9">
    <mergeCell ref="C8:D8"/>
    <mergeCell ref="B10:E10"/>
    <mergeCell ref="B63:E63"/>
    <mergeCell ref="C86:E86"/>
    <mergeCell ref="B1:E1"/>
    <mergeCell ref="B2:E2"/>
    <mergeCell ref="A4:H4"/>
    <mergeCell ref="A6:H6"/>
    <mergeCell ref="A7:H7"/>
  </mergeCells>
  <phoneticPr fontId="1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6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19" zoomScaleNormal="100" workbookViewId="0">
      <selection activeCell="G61" sqref="G61"/>
    </sheetView>
  </sheetViews>
  <sheetFormatPr defaultColWidth="9.28515625" defaultRowHeight="12.75" x14ac:dyDescent="0.2"/>
  <cols>
    <col min="1" max="1" width="3.28515625" style="15" customWidth="1"/>
    <col min="2" max="2" width="38.42578125" style="15" customWidth="1"/>
    <col min="3" max="3" width="12.5703125" style="15" customWidth="1"/>
    <col min="4" max="4" width="2.5703125" style="15" customWidth="1"/>
    <col min="5" max="5" width="4" style="15" hidden="1" customWidth="1"/>
    <col min="6" max="6" width="3.28515625" style="15" customWidth="1"/>
    <col min="7" max="7" width="38.42578125" style="15" customWidth="1"/>
    <col min="8" max="8" width="12.5703125" style="15" customWidth="1"/>
    <col min="9" max="9" width="0" style="15" hidden="1" customWidth="1"/>
    <col min="10" max="10" width="9.42578125" style="15" customWidth="1"/>
    <col min="11" max="16384" width="9.28515625" style="15"/>
  </cols>
  <sheetData>
    <row r="1" spans="1:8" x14ac:dyDescent="0.2">
      <c r="A1" s="261" t="s">
        <v>0</v>
      </c>
      <c r="B1" s="261"/>
      <c r="G1" s="18" t="s">
        <v>29</v>
      </c>
    </row>
    <row r="2" spans="1:8" x14ac:dyDescent="0.2">
      <c r="A2" s="261" t="s">
        <v>126</v>
      </c>
      <c r="B2" s="261"/>
      <c r="G2" s="18" t="s">
        <v>132</v>
      </c>
      <c r="H2" s="19">
        <f>'P1 - Přehled'!H2</f>
        <v>1408</v>
      </c>
    </row>
    <row r="3" spans="1:8" x14ac:dyDescent="0.2">
      <c r="H3" s="18"/>
    </row>
    <row r="4" spans="1:8" x14ac:dyDescent="0.2">
      <c r="B4" s="258" t="s">
        <v>297</v>
      </c>
      <c r="C4" s="258"/>
      <c r="D4" s="258"/>
      <c r="E4" s="258"/>
      <c r="F4" s="258"/>
      <c r="G4" s="258"/>
      <c r="H4" s="258"/>
    </row>
    <row r="5" spans="1:8" x14ac:dyDescent="0.2">
      <c r="B5" s="20"/>
      <c r="C5" s="178"/>
      <c r="D5" s="178"/>
      <c r="E5" s="178"/>
      <c r="F5" s="178"/>
      <c r="G5" s="178"/>
      <c r="H5" s="178"/>
    </row>
    <row r="6" spans="1:8" x14ac:dyDescent="0.2">
      <c r="A6" s="257"/>
      <c r="B6" s="261"/>
      <c r="C6" s="261"/>
      <c r="D6" s="261"/>
      <c r="E6" s="261"/>
      <c r="F6" s="261"/>
      <c r="G6" s="261"/>
      <c r="H6" s="261"/>
    </row>
    <row r="7" spans="1:8" ht="41.25" customHeight="1" x14ac:dyDescent="0.2">
      <c r="A7" s="259" t="str">
        <f>'P1 - Přehled'!A6:H6</f>
        <v>Gymnázium, Turnov, Jana Palacha 804, příspěvková organizace</v>
      </c>
      <c r="B7" s="259"/>
      <c r="C7" s="259"/>
      <c r="D7" s="259"/>
      <c r="E7" s="259"/>
      <c r="F7" s="259"/>
      <c r="G7" s="259"/>
      <c r="H7" s="259"/>
    </row>
    <row r="9" spans="1:8" ht="13.5" thickBot="1" x14ac:dyDescent="0.25">
      <c r="B9" s="20" t="s">
        <v>30</v>
      </c>
      <c r="C9" s="18" t="s">
        <v>125</v>
      </c>
      <c r="G9" s="20" t="s">
        <v>41</v>
      </c>
      <c r="H9" s="190" t="s">
        <v>125</v>
      </c>
    </row>
    <row r="10" spans="1:8" x14ac:dyDescent="0.2">
      <c r="A10" s="191">
        <v>1</v>
      </c>
      <c r="B10" s="170" t="s">
        <v>31</v>
      </c>
      <c r="C10" s="192">
        <v>1500000</v>
      </c>
      <c r="D10" s="193"/>
      <c r="E10" s="193"/>
      <c r="F10" s="194">
        <v>37</v>
      </c>
      <c r="G10" s="195" t="s">
        <v>110</v>
      </c>
      <c r="H10" s="196">
        <v>853718</v>
      </c>
    </row>
    <row r="11" spans="1:8" x14ac:dyDescent="0.2">
      <c r="A11" s="107">
        <v>2</v>
      </c>
      <c r="B11" s="50" t="s">
        <v>32</v>
      </c>
      <c r="C11" s="197">
        <v>4256432</v>
      </c>
      <c r="D11" s="193"/>
      <c r="E11" s="193"/>
      <c r="F11" s="198"/>
      <c r="G11" s="199" t="s">
        <v>283</v>
      </c>
      <c r="H11" s="200">
        <v>268204</v>
      </c>
    </row>
    <row r="12" spans="1:8" x14ac:dyDescent="0.2">
      <c r="A12" s="107">
        <v>3</v>
      </c>
      <c r="B12" s="50" t="s">
        <v>290</v>
      </c>
      <c r="C12" s="197">
        <v>31625592</v>
      </c>
      <c r="D12" s="193"/>
      <c r="E12" s="193"/>
      <c r="F12" s="198">
        <v>38</v>
      </c>
      <c r="G12" s="201" t="s">
        <v>270</v>
      </c>
      <c r="H12" s="200">
        <v>32072</v>
      </c>
    </row>
    <row r="13" spans="1:8" ht="15" customHeight="1" x14ac:dyDescent="0.2">
      <c r="A13" s="107">
        <v>4</v>
      </c>
      <c r="B13" s="50" t="s">
        <v>33</v>
      </c>
      <c r="C13" s="197">
        <v>32072</v>
      </c>
      <c r="D13" s="193"/>
      <c r="E13" s="193"/>
      <c r="F13" s="32">
        <v>39</v>
      </c>
      <c r="G13" s="95" t="s">
        <v>252</v>
      </c>
      <c r="H13" s="202">
        <v>228204</v>
      </c>
    </row>
    <row r="14" spans="1:8" x14ac:dyDescent="0.2">
      <c r="A14" s="107">
        <v>5</v>
      </c>
      <c r="B14" s="50" t="s">
        <v>34</v>
      </c>
      <c r="C14" s="197">
        <v>0</v>
      </c>
      <c r="D14" s="193"/>
      <c r="E14" s="193"/>
      <c r="F14" s="32">
        <v>40</v>
      </c>
      <c r="G14" s="50" t="s">
        <v>231</v>
      </c>
      <c r="H14" s="202">
        <v>0</v>
      </c>
    </row>
    <row r="15" spans="1:8" ht="25.5" x14ac:dyDescent="0.2">
      <c r="A15" s="107">
        <v>6</v>
      </c>
      <c r="B15" s="50" t="s">
        <v>239</v>
      </c>
      <c r="C15" s="197">
        <v>0</v>
      </c>
      <c r="D15" s="193"/>
      <c r="E15" s="193"/>
      <c r="F15" s="32">
        <v>41</v>
      </c>
      <c r="G15" s="95" t="s">
        <v>257</v>
      </c>
      <c r="H15" s="202">
        <v>0</v>
      </c>
    </row>
    <row r="16" spans="1:8" x14ac:dyDescent="0.2">
      <c r="A16" s="107">
        <v>7</v>
      </c>
      <c r="B16" s="50" t="s">
        <v>35</v>
      </c>
      <c r="C16" s="197">
        <v>1600</v>
      </c>
      <c r="D16" s="193"/>
      <c r="E16" s="193"/>
      <c r="F16" s="123"/>
      <c r="G16" s="50"/>
      <c r="H16" s="202"/>
    </row>
    <row r="17" spans="1:14" x14ac:dyDescent="0.2">
      <c r="A17" s="107">
        <v>8</v>
      </c>
      <c r="B17" s="203" t="s">
        <v>333</v>
      </c>
      <c r="C17" s="204">
        <f>SUM(C10:C16)</f>
        <v>37415696</v>
      </c>
      <c r="D17" s="193"/>
      <c r="E17" s="193"/>
      <c r="F17" s="32">
        <v>42</v>
      </c>
      <c r="G17" s="95" t="s">
        <v>231</v>
      </c>
      <c r="H17" s="202">
        <v>0</v>
      </c>
    </row>
    <row r="18" spans="1:14" x14ac:dyDescent="0.2">
      <c r="A18" s="107"/>
      <c r="B18" s="203"/>
      <c r="C18" s="197"/>
      <c r="D18" s="193"/>
      <c r="E18" s="193"/>
      <c r="F18" s="32">
        <v>43</v>
      </c>
      <c r="G18" s="95" t="s">
        <v>253</v>
      </c>
      <c r="H18" s="202">
        <v>0</v>
      </c>
    </row>
    <row r="19" spans="1:14" x14ac:dyDescent="0.2">
      <c r="A19" s="107">
        <v>9</v>
      </c>
      <c r="B19" s="50" t="s">
        <v>279</v>
      </c>
      <c r="C19" s="197">
        <v>4261710</v>
      </c>
      <c r="D19" s="193"/>
      <c r="E19" s="193"/>
      <c r="F19" s="32">
        <v>44</v>
      </c>
      <c r="G19" s="50" t="s">
        <v>236</v>
      </c>
      <c r="H19" s="202">
        <v>19774</v>
      </c>
    </row>
    <row r="20" spans="1:14" x14ac:dyDescent="0.2">
      <c r="A20" s="107">
        <v>10</v>
      </c>
      <c r="B20" s="50" t="s">
        <v>13</v>
      </c>
      <c r="C20" s="205">
        <f>'P6 - Mzdy'!G17:G17</f>
        <v>31325592</v>
      </c>
      <c r="D20" s="193"/>
      <c r="E20" s="193"/>
      <c r="F20" s="32">
        <v>45</v>
      </c>
      <c r="G20" s="95" t="s">
        <v>271</v>
      </c>
      <c r="H20" s="202">
        <v>0</v>
      </c>
    </row>
    <row r="21" spans="1:14" x14ac:dyDescent="0.2">
      <c r="A21" s="107">
        <v>11</v>
      </c>
      <c r="B21" s="50" t="s">
        <v>278</v>
      </c>
      <c r="C21" s="206">
        <v>300000</v>
      </c>
      <c r="D21" s="193"/>
      <c r="E21" s="193"/>
      <c r="F21" s="32">
        <v>46</v>
      </c>
      <c r="G21" s="203" t="s">
        <v>108</v>
      </c>
      <c r="H21" s="207">
        <f>H10+H17+H18+H20+H19</f>
        <v>873492</v>
      </c>
    </row>
    <row r="22" spans="1:14" x14ac:dyDescent="0.2">
      <c r="A22" s="107">
        <v>12</v>
      </c>
      <c r="B22" s="50" t="s">
        <v>280</v>
      </c>
      <c r="C22" s="206">
        <v>1443672</v>
      </c>
      <c r="D22" s="193"/>
      <c r="E22" s="193"/>
      <c r="F22" s="123"/>
      <c r="G22" s="50"/>
      <c r="H22" s="202"/>
    </row>
    <row r="23" spans="1:14" x14ac:dyDescent="0.2">
      <c r="A23" s="107">
        <v>13</v>
      </c>
      <c r="B23" s="50" t="s">
        <v>40</v>
      </c>
      <c r="C23" s="197">
        <v>84722</v>
      </c>
      <c r="D23" s="193"/>
      <c r="E23" s="193"/>
      <c r="F23" s="32">
        <v>47</v>
      </c>
      <c r="G23" s="50" t="s">
        <v>105</v>
      </c>
      <c r="H23" s="202">
        <v>0</v>
      </c>
      <c r="N23" s="1"/>
    </row>
    <row r="24" spans="1:14" ht="25.5" x14ac:dyDescent="0.2">
      <c r="A24" s="107">
        <v>14</v>
      </c>
      <c r="B24" s="95" t="s">
        <v>266</v>
      </c>
      <c r="C24" s="197">
        <v>0</v>
      </c>
      <c r="D24" s="193"/>
      <c r="E24" s="193"/>
      <c r="F24" s="32">
        <v>48</v>
      </c>
      <c r="G24" s="50" t="s">
        <v>106</v>
      </c>
      <c r="H24" s="208">
        <f>'P4 - Investice'!E51</f>
        <v>0</v>
      </c>
    </row>
    <row r="25" spans="1:14" x14ac:dyDescent="0.2">
      <c r="A25" s="107"/>
      <c r="B25" s="50"/>
      <c r="C25" s="197"/>
      <c r="D25" s="193"/>
      <c r="E25" s="193"/>
      <c r="F25" s="32">
        <v>49</v>
      </c>
      <c r="G25" s="50" t="s">
        <v>285</v>
      </c>
      <c r="H25" s="202">
        <v>0</v>
      </c>
    </row>
    <row r="26" spans="1:14" x14ac:dyDescent="0.2">
      <c r="A26" s="107">
        <v>15</v>
      </c>
      <c r="B26" s="203" t="s">
        <v>120</v>
      </c>
      <c r="C26" s="204">
        <f>SUM(C19:C24)</f>
        <v>37415696</v>
      </c>
      <c r="D26" s="193"/>
      <c r="E26" s="193"/>
      <c r="F26" s="32">
        <v>50</v>
      </c>
      <c r="G26" s="95" t="s">
        <v>254</v>
      </c>
      <c r="H26" s="208">
        <f>'P4 - Investice'!C51</f>
        <v>0</v>
      </c>
    </row>
    <row r="27" spans="1:14" x14ac:dyDescent="0.2">
      <c r="A27" s="110"/>
      <c r="B27" s="209"/>
      <c r="C27" s="197"/>
      <c r="D27" s="193"/>
      <c r="E27" s="193"/>
      <c r="F27" s="32">
        <v>51</v>
      </c>
      <c r="G27" s="95" t="s">
        <v>267</v>
      </c>
      <c r="H27" s="208">
        <f>'P4 - Investice'!E44</f>
        <v>0</v>
      </c>
    </row>
    <row r="28" spans="1:14" ht="25.5" customHeight="1" x14ac:dyDescent="0.2">
      <c r="A28" s="210">
        <v>16</v>
      </c>
      <c r="B28" s="203" t="s">
        <v>235</v>
      </c>
      <c r="C28" s="204">
        <f>+C17-C26</f>
        <v>0</v>
      </c>
      <c r="D28" s="193"/>
      <c r="E28" s="193"/>
      <c r="F28" s="32">
        <v>52</v>
      </c>
      <c r="G28" s="211" t="s">
        <v>274</v>
      </c>
      <c r="H28" s="212">
        <v>0</v>
      </c>
    </row>
    <row r="29" spans="1:14" ht="13.5" thickBot="1" x14ac:dyDescent="0.25">
      <c r="A29" s="213"/>
      <c r="B29" s="214"/>
      <c r="C29" s="215"/>
      <c r="D29" s="193"/>
      <c r="E29" s="193"/>
      <c r="F29" s="216">
        <v>53</v>
      </c>
      <c r="G29" s="95" t="s">
        <v>230</v>
      </c>
      <c r="H29" s="202">
        <v>32072</v>
      </c>
    </row>
    <row r="30" spans="1:14" ht="25.5" x14ac:dyDescent="0.2">
      <c r="A30" s="68"/>
      <c r="B30" s="68"/>
      <c r="C30" s="79"/>
      <c r="D30" s="193"/>
      <c r="E30" s="193"/>
      <c r="F30" s="32">
        <v>54</v>
      </c>
      <c r="G30" s="217" t="s">
        <v>272</v>
      </c>
      <c r="H30" s="218"/>
    </row>
    <row r="31" spans="1:14" ht="26.25" thickBot="1" x14ac:dyDescent="0.25">
      <c r="B31" s="20" t="s">
        <v>261</v>
      </c>
      <c r="C31" s="18" t="s">
        <v>125</v>
      </c>
      <c r="D31" s="193"/>
      <c r="E31" s="193"/>
      <c r="F31" s="32">
        <v>55</v>
      </c>
      <c r="G31" s="95" t="s">
        <v>256</v>
      </c>
      <c r="H31" s="202">
        <v>228204</v>
      </c>
    </row>
    <row r="32" spans="1:14" x14ac:dyDescent="0.2">
      <c r="A32" s="219">
        <v>17</v>
      </c>
      <c r="B32" s="220" t="s">
        <v>110</v>
      </c>
      <c r="C32" s="221">
        <v>506012</v>
      </c>
      <c r="D32" s="193"/>
      <c r="E32" s="193"/>
      <c r="F32" s="32">
        <v>56</v>
      </c>
      <c r="G32" s="203" t="s">
        <v>107</v>
      </c>
      <c r="H32" s="207">
        <f>SUM(H23:H31)</f>
        <v>260276</v>
      </c>
    </row>
    <row r="33" spans="1:8" ht="13.5" customHeight="1" x14ac:dyDescent="0.2">
      <c r="A33" s="222">
        <v>18</v>
      </c>
      <c r="B33" s="223" t="s">
        <v>233</v>
      </c>
      <c r="C33" s="200">
        <v>0</v>
      </c>
      <c r="D33" s="193"/>
      <c r="E33" s="193"/>
      <c r="F33" s="32"/>
      <c r="G33" s="203"/>
      <c r="H33" s="207"/>
    </row>
    <row r="34" spans="1:8" x14ac:dyDescent="0.2">
      <c r="A34" s="222">
        <v>19</v>
      </c>
      <c r="B34" s="223" t="s">
        <v>291</v>
      </c>
      <c r="C34" s="200">
        <v>0</v>
      </c>
      <c r="D34" s="193"/>
      <c r="E34" s="193"/>
      <c r="F34" s="32">
        <v>57</v>
      </c>
      <c r="G34" s="203" t="s">
        <v>109</v>
      </c>
      <c r="H34" s="207">
        <f>H21-H32</f>
        <v>613216</v>
      </c>
    </row>
    <row r="35" spans="1:8" x14ac:dyDescent="0.2">
      <c r="A35" s="222"/>
      <c r="B35" s="223"/>
      <c r="C35" s="200"/>
      <c r="D35" s="193"/>
      <c r="E35" s="193"/>
      <c r="F35" s="123"/>
      <c r="G35" s="50"/>
      <c r="H35" s="202"/>
    </row>
    <row r="36" spans="1:8" ht="25.5" x14ac:dyDescent="0.2">
      <c r="A36" s="224">
        <v>20</v>
      </c>
      <c r="B36" s="64" t="s">
        <v>111</v>
      </c>
      <c r="C36" s="202">
        <v>84722</v>
      </c>
      <c r="D36" s="193"/>
      <c r="E36" s="193"/>
      <c r="F36" s="32">
        <v>58</v>
      </c>
      <c r="G36" s="95" t="s">
        <v>255</v>
      </c>
      <c r="H36" s="202">
        <v>0</v>
      </c>
    </row>
    <row r="37" spans="1:8" x14ac:dyDescent="0.2">
      <c r="A37" s="224">
        <v>21</v>
      </c>
      <c r="B37" s="64" t="s">
        <v>112</v>
      </c>
      <c r="C37" s="202">
        <v>0</v>
      </c>
      <c r="D37" s="193"/>
      <c r="E37" s="193"/>
      <c r="F37" s="32"/>
      <c r="G37" s="50"/>
      <c r="H37" s="202"/>
    </row>
    <row r="38" spans="1:8" x14ac:dyDescent="0.2">
      <c r="A38" s="224">
        <v>22</v>
      </c>
      <c r="B38" s="64" t="s">
        <v>232</v>
      </c>
      <c r="C38" s="202">
        <v>0</v>
      </c>
      <c r="D38" s="193"/>
      <c r="E38" s="193"/>
      <c r="F38" s="32">
        <v>59</v>
      </c>
      <c r="G38" s="203" t="s">
        <v>284</v>
      </c>
      <c r="H38" s="207">
        <f>+H34-H15-H36</f>
        <v>613216</v>
      </c>
    </row>
    <row r="39" spans="1:8" ht="39" thickBot="1" x14ac:dyDescent="0.25">
      <c r="A39" s="224">
        <v>23</v>
      </c>
      <c r="B39" s="211" t="s">
        <v>265</v>
      </c>
      <c r="C39" s="202">
        <v>0</v>
      </c>
      <c r="D39" s="225"/>
      <c r="E39" s="225"/>
      <c r="F39" s="226"/>
      <c r="G39" s="227"/>
      <c r="H39" s="228"/>
    </row>
    <row r="40" spans="1:8" x14ac:dyDescent="0.2">
      <c r="A40" s="224">
        <v>24</v>
      </c>
      <c r="B40" s="211" t="s">
        <v>277</v>
      </c>
      <c r="C40" s="202">
        <v>0</v>
      </c>
      <c r="D40" s="225"/>
      <c r="E40" s="225"/>
      <c r="F40" s="41"/>
      <c r="G40" s="69"/>
      <c r="H40" s="79"/>
    </row>
    <row r="41" spans="1:8" ht="25.5" x14ac:dyDescent="0.2">
      <c r="A41" s="224">
        <v>25</v>
      </c>
      <c r="B41" s="211" t="s">
        <v>113</v>
      </c>
      <c r="C41" s="202">
        <v>0</v>
      </c>
      <c r="D41" s="225"/>
      <c r="E41" s="225"/>
    </row>
    <row r="42" spans="1:8" x14ac:dyDescent="0.2">
      <c r="A42" s="224">
        <v>26</v>
      </c>
      <c r="B42" s="64" t="s">
        <v>114</v>
      </c>
      <c r="C42" s="202">
        <v>0</v>
      </c>
      <c r="D42" s="225"/>
      <c r="E42" s="225"/>
    </row>
    <row r="43" spans="1:8" ht="13.5" thickBot="1" x14ac:dyDescent="0.25">
      <c r="A43" s="224">
        <v>27</v>
      </c>
      <c r="B43" s="211" t="s">
        <v>119</v>
      </c>
      <c r="C43" s="202">
        <v>0</v>
      </c>
      <c r="D43" s="193"/>
      <c r="E43" s="193"/>
      <c r="F43" s="193"/>
      <c r="G43" s="229" t="s">
        <v>42</v>
      </c>
      <c r="H43" s="190" t="s">
        <v>125</v>
      </c>
    </row>
    <row r="44" spans="1:8" ht="14.25" customHeight="1" x14ac:dyDescent="0.2">
      <c r="A44" s="224">
        <v>28</v>
      </c>
      <c r="B44" s="66" t="s">
        <v>104</v>
      </c>
      <c r="C44" s="207">
        <f>SUM(C36:C43)</f>
        <v>84722</v>
      </c>
      <c r="D44" s="193"/>
      <c r="E44" s="193"/>
      <c r="F44" s="219">
        <v>60</v>
      </c>
      <c r="G44" s="230" t="s">
        <v>110</v>
      </c>
      <c r="H44" s="231">
        <v>234001</v>
      </c>
    </row>
    <row r="45" spans="1:8" x14ac:dyDescent="0.2">
      <c r="A45" s="224"/>
      <c r="B45" s="68"/>
      <c r="C45" s="202"/>
      <c r="D45" s="193"/>
      <c r="E45" s="193"/>
      <c r="F45" s="123"/>
      <c r="G45" s="50"/>
      <c r="H45" s="232"/>
    </row>
    <row r="46" spans="1:8" x14ac:dyDescent="0.2">
      <c r="A46" s="224">
        <v>29</v>
      </c>
      <c r="B46" s="64" t="s">
        <v>38</v>
      </c>
      <c r="C46" s="208">
        <f>'P4 - Investice'!C21</f>
        <v>0</v>
      </c>
      <c r="D46" s="193"/>
      <c r="E46" s="193"/>
      <c r="F46" s="222">
        <v>61</v>
      </c>
      <c r="G46" s="233" t="s">
        <v>237</v>
      </c>
      <c r="H46" s="234">
        <v>0</v>
      </c>
    </row>
    <row r="47" spans="1:8" x14ac:dyDescent="0.2">
      <c r="A47" s="224">
        <v>30</v>
      </c>
      <c r="B47" s="64" t="s">
        <v>37</v>
      </c>
      <c r="C47" s="208">
        <f>'P4 - Investice'!C16</f>
        <v>0</v>
      </c>
      <c r="D47" s="225"/>
      <c r="E47" s="225"/>
      <c r="F47" s="224">
        <v>62</v>
      </c>
      <c r="G47" s="39" t="s">
        <v>115</v>
      </c>
      <c r="H47" s="40">
        <f>SUM(H46:H46)</f>
        <v>0</v>
      </c>
    </row>
    <row r="48" spans="1:8" x14ac:dyDescent="0.2">
      <c r="A48" s="224">
        <v>31</v>
      </c>
      <c r="B48" s="64" t="s">
        <v>250</v>
      </c>
      <c r="C48" s="202"/>
      <c r="D48" s="193"/>
      <c r="E48" s="193"/>
      <c r="F48" s="235"/>
      <c r="G48" s="45"/>
      <c r="H48" s="46"/>
    </row>
    <row r="49" spans="1:11" x14ac:dyDescent="0.2">
      <c r="A49" s="224">
        <v>32</v>
      </c>
      <c r="B49" s="64" t="s">
        <v>251</v>
      </c>
      <c r="C49" s="202"/>
      <c r="D49" s="193"/>
      <c r="E49" s="193"/>
      <c r="F49" s="123"/>
      <c r="G49" s="50"/>
      <c r="H49" s="232"/>
      <c r="I49" s="68"/>
      <c r="J49" s="68"/>
      <c r="K49" s="68"/>
    </row>
    <row r="50" spans="1:11" x14ac:dyDescent="0.2">
      <c r="A50" s="224">
        <v>33</v>
      </c>
      <c r="B50" s="64" t="s">
        <v>36</v>
      </c>
      <c r="C50" s="208">
        <f>'P4 - Investice'!C9</f>
        <v>0</v>
      </c>
      <c r="D50" s="193"/>
      <c r="E50" s="193"/>
      <c r="F50" s="224">
        <v>63</v>
      </c>
      <c r="G50" s="45" t="s">
        <v>43</v>
      </c>
      <c r="H50" s="46">
        <v>0</v>
      </c>
      <c r="I50" s="68"/>
      <c r="J50" s="68"/>
      <c r="K50" s="68"/>
    </row>
    <row r="51" spans="1:11" x14ac:dyDescent="0.2">
      <c r="A51" s="224">
        <v>34</v>
      </c>
      <c r="B51" s="64" t="s">
        <v>39</v>
      </c>
      <c r="C51" s="202"/>
      <c r="D51" s="236"/>
      <c r="E51" s="236"/>
      <c r="F51" s="224">
        <v>64</v>
      </c>
      <c r="G51" s="45" t="s">
        <v>44</v>
      </c>
      <c r="H51" s="46">
        <v>0</v>
      </c>
      <c r="I51" s="68"/>
      <c r="J51" s="68"/>
      <c r="K51" s="68"/>
    </row>
    <row r="52" spans="1:11" x14ac:dyDescent="0.2">
      <c r="A52" s="224">
        <v>35</v>
      </c>
      <c r="B52" s="66" t="s">
        <v>118</v>
      </c>
      <c r="C52" s="207">
        <f>SUM(C46:C51)</f>
        <v>0</v>
      </c>
      <c r="D52" s="236"/>
      <c r="E52" s="236"/>
      <c r="F52" s="224">
        <v>65</v>
      </c>
      <c r="G52" s="39" t="s">
        <v>107</v>
      </c>
      <c r="H52" s="237">
        <f>SUM(H50:H51)</f>
        <v>0</v>
      </c>
      <c r="I52" s="68"/>
      <c r="J52" s="68"/>
      <c r="K52" s="68"/>
    </row>
    <row r="53" spans="1:11" x14ac:dyDescent="0.2">
      <c r="A53" s="238"/>
      <c r="B53" s="79"/>
      <c r="C53" s="202"/>
      <c r="D53" s="236"/>
      <c r="E53" s="236"/>
      <c r="F53" s="235"/>
      <c r="G53" s="45"/>
      <c r="H53" s="46"/>
      <c r="I53" s="68"/>
      <c r="J53" s="68"/>
      <c r="K53" s="68"/>
    </row>
    <row r="54" spans="1:11" x14ac:dyDescent="0.2">
      <c r="A54" s="224">
        <v>36</v>
      </c>
      <c r="B54" s="66" t="s">
        <v>109</v>
      </c>
      <c r="C54" s="207">
        <f>+C32+C44-C52</f>
        <v>590734</v>
      </c>
      <c r="D54" s="236"/>
      <c r="E54" s="236"/>
      <c r="F54" s="224">
        <v>66</v>
      </c>
      <c r="G54" s="39" t="s">
        <v>109</v>
      </c>
      <c r="H54" s="40">
        <f>+H44+H47-H52</f>
        <v>234001</v>
      </c>
      <c r="I54" s="68"/>
      <c r="J54" s="68"/>
      <c r="K54" s="68"/>
    </row>
    <row r="55" spans="1:11" ht="13.5" thickBot="1" x14ac:dyDescent="0.25">
      <c r="A55" s="239"/>
      <c r="B55" s="240"/>
      <c r="C55" s="241"/>
      <c r="D55" s="236"/>
      <c r="E55" s="236"/>
      <c r="F55" s="242"/>
      <c r="G55" s="243"/>
      <c r="H55" s="244"/>
      <c r="I55" s="68"/>
      <c r="J55" s="68"/>
      <c r="K55" s="68"/>
    </row>
    <row r="56" spans="1:11" x14ac:dyDescent="0.2">
      <c r="D56" s="193"/>
      <c r="E56" s="193"/>
    </row>
    <row r="57" spans="1:11" x14ac:dyDescent="0.2">
      <c r="C57" s="193"/>
      <c r="D57" s="236"/>
      <c r="E57" s="236"/>
    </row>
    <row r="58" spans="1:11" x14ac:dyDescent="0.2">
      <c r="B58" s="80" t="s">
        <v>336</v>
      </c>
      <c r="C58" s="80"/>
      <c r="D58" s="80"/>
      <c r="E58" s="80"/>
      <c r="G58" s="81"/>
      <c r="H58" s="82"/>
    </row>
    <row r="59" spans="1:11" ht="15" customHeight="1" x14ac:dyDescent="0.2">
      <c r="G59" s="18"/>
      <c r="H59" s="18"/>
    </row>
    <row r="60" spans="1:11" ht="15" customHeight="1" x14ac:dyDescent="0.2">
      <c r="B60" s="80" t="s">
        <v>337</v>
      </c>
      <c r="C60" s="80"/>
      <c r="D60" s="80"/>
      <c r="E60" s="80"/>
      <c r="G60" s="81"/>
      <c r="H60" s="82"/>
    </row>
    <row r="61" spans="1:11" ht="15" customHeight="1" x14ac:dyDescent="0.2">
      <c r="G61" s="84"/>
      <c r="H61" s="18"/>
    </row>
    <row r="62" spans="1:11" ht="15" customHeight="1" x14ac:dyDescent="0.2">
      <c r="B62" s="80" t="s">
        <v>321</v>
      </c>
      <c r="C62" s="80"/>
      <c r="D62" s="80"/>
      <c r="E62" s="80"/>
      <c r="G62" s="81"/>
      <c r="H62" s="82"/>
    </row>
    <row r="63" spans="1:11" ht="15" customHeight="1" x14ac:dyDescent="0.2">
      <c r="A63" s="85"/>
      <c r="B63" s="1"/>
      <c r="H63" s="18"/>
    </row>
    <row r="64" spans="1:11" ht="15" customHeight="1" x14ac:dyDescent="0.2">
      <c r="A64" s="85"/>
      <c r="H64" s="80"/>
    </row>
    <row r="65" spans="1:8" ht="15" customHeight="1" x14ac:dyDescent="0.2">
      <c r="A65" s="245"/>
      <c r="B65" s="16"/>
      <c r="C65" s="245"/>
      <c r="H65" s="80"/>
    </row>
    <row r="66" spans="1:8" ht="17.25" customHeight="1" x14ac:dyDescent="0.2">
      <c r="B66" s="245"/>
      <c r="C66" s="245"/>
    </row>
    <row r="67" spans="1:8" x14ac:dyDescent="0.2">
      <c r="A67" s="261"/>
      <c r="B67" s="261"/>
    </row>
    <row r="69" spans="1:8" x14ac:dyDescent="0.2">
      <c r="A69" s="261"/>
      <c r="B69" s="261"/>
      <c r="D69" s="245"/>
      <c r="E69" s="245"/>
      <c r="F69" s="245"/>
      <c r="G69" s="245"/>
    </row>
    <row r="70" spans="1:8" ht="5.25" customHeight="1" x14ac:dyDescent="0.2">
      <c r="D70" s="245"/>
      <c r="E70" s="245"/>
    </row>
    <row r="71" spans="1:8" x14ac:dyDescent="0.2">
      <c r="A71" s="261"/>
      <c r="B71" s="261"/>
    </row>
    <row r="72" spans="1:8" ht="6" customHeight="1" x14ac:dyDescent="0.2"/>
    <row r="74" spans="1:8" ht="8.25" customHeight="1" x14ac:dyDescent="0.2"/>
  </sheetData>
  <mergeCells count="8">
    <mergeCell ref="A69:B69"/>
    <mergeCell ref="A71:B71"/>
    <mergeCell ref="A7:H7"/>
    <mergeCell ref="A1:B1"/>
    <mergeCell ref="A2:B2"/>
    <mergeCell ref="B4:H4"/>
    <mergeCell ref="A6:H6"/>
    <mergeCell ref="A67:B67"/>
  </mergeCells>
  <phoneticPr fontId="1" type="noConversion"/>
  <pageMargins left="0.78740157480314965" right="0.47244094488188981" top="0.70866141732283472" bottom="0.98425196850393704" header="0.51181102362204722" footer="0.51181102362204722"/>
  <pageSetup paperSize="9" scale="7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opLeftCell="A16" zoomScaleNormal="100" workbookViewId="0">
      <selection activeCell="A51" sqref="A51:XFD51"/>
    </sheetView>
  </sheetViews>
  <sheetFormatPr defaultColWidth="9.28515625" defaultRowHeight="12.75" x14ac:dyDescent="0.2"/>
  <cols>
    <col min="1" max="1" width="3.42578125" style="15" customWidth="1"/>
    <col min="2" max="2" width="51.5703125" style="15" customWidth="1"/>
    <col min="3" max="3" width="4" style="15" customWidth="1"/>
    <col min="4" max="4" width="17.28515625" style="15" customWidth="1"/>
    <col min="5" max="5" width="7" style="15" customWidth="1"/>
    <col min="6" max="6" width="5.5703125" style="15" customWidth="1"/>
    <col min="7" max="7" width="0.28515625" style="15" customWidth="1"/>
    <col min="8" max="8" width="11" style="15" customWidth="1"/>
    <col min="9" max="16384" width="9.28515625" style="15"/>
  </cols>
  <sheetData>
    <row r="1" spans="1:8" x14ac:dyDescent="0.2">
      <c r="A1" s="80" t="s">
        <v>0</v>
      </c>
      <c r="B1" s="80"/>
      <c r="D1" s="18" t="s">
        <v>47</v>
      </c>
      <c r="E1" s="18"/>
    </row>
    <row r="2" spans="1:8" x14ac:dyDescent="0.2">
      <c r="A2" s="80" t="s">
        <v>126</v>
      </c>
      <c r="B2" s="80"/>
      <c r="D2" s="18" t="s">
        <v>132</v>
      </c>
      <c r="E2" s="19">
        <f>'P1 - Přehled'!H2</f>
        <v>1408</v>
      </c>
    </row>
    <row r="4" spans="1:8" x14ac:dyDescent="0.2">
      <c r="A4" s="258" t="s">
        <v>293</v>
      </c>
      <c r="B4" s="258"/>
      <c r="C4" s="258"/>
      <c r="D4" s="258"/>
      <c r="E4" s="258"/>
    </row>
    <row r="5" spans="1:8" x14ac:dyDescent="0.2">
      <c r="A5" s="266" t="s">
        <v>247</v>
      </c>
      <c r="B5" s="267"/>
      <c r="C5" s="267"/>
      <c r="D5" s="267"/>
      <c r="E5" s="267"/>
    </row>
    <row r="6" spans="1:8" x14ac:dyDescent="0.2">
      <c r="A6" s="257"/>
      <c r="B6" s="261"/>
      <c r="C6" s="261"/>
      <c r="D6" s="261"/>
      <c r="E6" s="261"/>
      <c r="F6" s="261"/>
      <c r="G6" s="261"/>
      <c r="H6" s="261"/>
    </row>
    <row r="7" spans="1:8" ht="37.5" customHeight="1" x14ac:dyDescent="0.2">
      <c r="A7" s="259" t="str">
        <f>'P1 - Přehled'!A6:H6</f>
        <v>Gymnázium, Turnov, Jana Palacha 804, příspěvková organizace</v>
      </c>
      <c r="B7" s="259"/>
      <c r="C7" s="259"/>
      <c r="D7" s="259"/>
      <c r="E7" s="259"/>
      <c r="F7" s="132"/>
      <c r="G7" s="151"/>
      <c r="H7" s="132"/>
    </row>
    <row r="8" spans="1:8" x14ac:dyDescent="0.2">
      <c r="A8" s="257"/>
      <c r="B8" s="261"/>
      <c r="C8" s="261"/>
      <c r="D8" s="261"/>
      <c r="E8" s="261"/>
      <c r="F8" s="261"/>
      <c r="G8" s="261"/>
      <c r="H8" s="261"/>
    </row>
    <row r="9" spans="1:8" ht="13.5" thickBot="1" x14ac:dyDescent="0.25">
      <c r="A9" s="262" t="s">
        <v>48</v>
      </c>
      <c r="B9" s="262"/>
      <c r="C9" s="262"/>
      <c r="D9" s="18" t="s">
        <v>125</v>
      </c>
    </row>
    <row r="10" spans="1:8" x14ac:dyDescent="0.2">
      <c r="A10" s="152">
        <v>1</v>
      </c>
      <c r="B10" s="153" t="s">
        <v>49</v>
      </c>
      <c r="C10" s="154"/>
      <c r="D10" s="155">
        <v>84722</v>
      </c>
    </row>
    <row r="11" spans="1:8" x14ac:dyDescent="0.2">
      <c r="A11" s="156">
        <v>2</v>
      </c>
      <c r="B11" s="157" t="s">
        <v>50</v>
      </c>
      <c r="C11" s="158"/>
      <c r="D11" s="46">
        <v>4171710</v>
      </c>
    </row>
    <row r="12" spans="1:8" x14ac:dyDescent="0.2">
      <c r="A12" s="156"/>
      <c r="B12" s="157" t="s">
        <v>281</v>
      </c>
      <c r="C12" s="158"/>
      <c r="D12" s="46"/>
    </row>
    <row r="13" spans="1:8" x14ac:dyDescent="0.2">
      <c r="A13" s="156">
        <v>3</v>
      </c>
      <c r="B13" s="159" t="s">
        <v>288</v>
      </c>
      <c r="C13" s="158"/>
      <c r="D13" s="46">
        <v>1078111</v>
      </c>
    </row>
    <row r="14" spans="1:8" x14ac:dyDescent="0.2">
      <c r="A14" s="156">
        <v>4</v>
      </c>
      <c r="B14" s="159" t="s">
        <v>54</v>
      </c>
      <c r="C14" s="158"/>
      <c r="D14" s="46">
        <v>10000</v>
      </c>
    </row>
    <row r="15" spans="1:8" x14ac:dyDescent="0.2">
      <c r="A15" s="156">
        <v>5</v>
      </c>
      <c r="B15" s="157" t="s">
        <v>121</v>
      </c>
      <c r="C15" s="158"/>
      <c r="D15" s="46">
        <v>45</v>
      </c>
    </row>
    <row r="16" spans="1:8" x14ac:dyDescent="0.2">
      <c r="A16" s="156">
        <v>6</v>
      </c>
      <c r="B16" s="157" t="s">
        <v>51</v>
      </c>
      <c r="C16" s="158"/>
      <c r="D16" s="46"/>
    </row>
    <row r="17" spans="1:4" x14ac:dyDescent="0.2">
      <c r="A17" s="156"/>
      <c r="B17" s="157"/>
      <c r="C17" s="158"/>
      <c r="D17" s="46"/>
    </row>
    <row r="18" spans="1:4" x14ac:dyDescent="0.2">
      <c r="A18" s="156">
        <v>7</v>
      </c>
      <c r="B18" s="157" t="s">
        <v>52</v>
      </c>
      <c r="C18" s="158"/>
      <c r="D18" s="46">
        <f>+'P2 - Bilance'!H32</f>
        <v>260276</v>
      </c>
    </row>
    <row r="19" spans="1:4" x14ac:dyDescent="0.2">
      <c r="A19" s="156">
        <v>8</v>
      </c>
      <c r="B19" s="159" t="s">
        <v>331</v>
      </c>
      <c r="C19" s="158"/>
      <c r="D19" s="160"/>
    </row>
    <row r="20" spans="1:4" x14ac:dyDescent="0.2">
      <c r="A20" s="156">
        <v>9</v>
      </c>
      <c r="B20" s="159" t="s">
        <v>53</v>
      </c>
      <c r="C20" s="158"/>
      <c r="D20" s="46"/>
    </row>
    <row r="21" spans="1:4" x14ac:dyDescent="0.2">
      <c r="A21" s="156">
        <v>10</v>
      </c>
      <c r="B21" s="157" t="s">
        <v>282</v>
      </c>
      <c r="C21" s="158"/>
      <c r="D21" s="46"/>
    </row>
    <row r="22" spans="1:4" x14ac:dyDescent="0.2">
      <c r="A22" s="156"/>
      <c r="C22" s="158"/>
      <c r="D22" s="46"/>
    </row>
    <row r="23" spans="1:4" x14ac:dyDescent="0.2">
      <c r="A23" s="156" t="s">
        <v>275</v>
      </c>
      <c r="B23" s="157" t="s">
        <v>263</v>
      </c>
      <c r="C23" s="158"/>
      <c r="D23" s="161"/>
    </row>
    <row r="24" spans="1:4" x14ac:dyDescent="0.2">
      <c r="A24" s="156" t="s">
        <v>276</v>
      </c>
      <c r="B24" s="157"/>
      <c r="C24" s="158"/>
      <c r="D24" s="161"/>
    </row>
    <row r="25" spans="1:4" x14ac:dyDescent="0.2">
      <c r="A25" s="156" t="s">
        <v>286</v>
      </c>
      <c r="B25" s="157" t="s">
        <v>262</v>
      </c>
      <c r="C25" s="158"/>
      <c r="D25" s="161"/>
    </row>
    <row r="26" spans="1:4" x14ac:dyDescent="0.2">
      <c r="A26" s="162" t="s">
        <v>287</v>
      </c>
      <c r="B26" s="157"/>
      <c r="C26" s="158"/>
      <c r="D26" s="161"/>
    </row>
    <row r="27" spans="1:4" ht="13.5" thickBot="1" x14ac:dyDescent="0.25">
      <c r="A27" s="163">
        <v>13</v>
      </c>
      <c r="B27" s="164" t="s">
        <v>55</v>
      </c>
      <c r="C27" s="164"/>
      <c r="D27" s="165"/>
    </row>
    <row r="28" spans="1:4" x14ac:dyDescent="0.2">
      <c r="A28" s="166"/>
      <c r="B28" s="166"/>
      <c r="C28" s="166"/>
      <c r="D28" s="167"/>
    </row>
    <row r="29" spans="1:4" ht="13.5" thickBot="1" x14ac:dyDescent="0.25">
      <c r="A29" s="263" t="s">
        <v>273</v>
      </c>
      <c r="B29" s="263"/>
      <c r="C29" s="263"/>
      <c r="D29" s="168" t="s">
        <v>125</v>
      </c>
    </row>
    <row r="30" spans="1:4" x14ac:dyDescent="0.2">
      <c r="A30" s="169">
        <v>14</v>
      </c>
      <c r="B30" s="170"/>
      <c r="C30" s="154"/>
      <c r="D30" s="155"/>
    </row>
    <row r="31" spans="1:4" x14ac:dyDescent="0.2">
      <c r="A31" s="156">
        <v>15</v>
      </c>
      <c r="B31" s="68"/>
      <c r="C31" s="158"/>
      <c r="D31" s="171"/>
    </row>
    <row r="32" spans="1:4" x14ac:dyDescent="0.2">
      <c r="A32" s="156">
        <v>16</v>
      </c>
      <c r="B32" s="172"/>
      <c r="C32" s="158"/>
      <c r="D32" s="173"/>
    </row>
    <row r="33" spans="1:5" x14ac:dyDescent="0.2">
      <c r="A33" s="156">
        <v>17</v>
      </c>
      <c r="B33" s="172"/>
      <c r="C33" s="158"/>
      <c r="D33" s="173"/>
    </row>
    <row r="34" spans="1:5" x14ac:dyDescent="0.2">
      <c r="A34" s="156">
        <v>18</v>
      </c>
      <c r="B34" s="172"/>
      <c r="C34" s="158"/>
      <c r="D34" s="173"/>
    </row>
    <row r="35" spans="1:5" x14ac:dyDescent="0.2">
      <c r="A35" s="156">
        <v>19</v>
      </c>
      <c r="B35" s="172"/>
      <c r="C35" s="158"/>
      <c r="D35" s="173"/>
    </row>
    <row r="36" spans="1:5" ht="13.5" thickBot="1" x14ac:dyDescent="0.25">
      <c r="A36" s="174">
        <v>20</v>
      </c>
      <c r="B36" s="175"/>
      <c r="C36" s="164"/>
      <c r="D36" s="165"/>
    </row>
    <row r="37" spans="1:5" x14ac:dyDescent="0.2">
      <c r="A37" s="166"/>
      <c r="B37" s="167"/>
      <c r="C37" s="167"/>
      <c r="D37" s="167"/>
    </row>
    <row r="38" spans="1:5" ht="13.5" thickBot="1" x14ac:dyDescent="0.25">
      <c r="A38" s="166"/>
      <c r="B38" s="265" t="s">
        <v>56</v>
      </c>
      <c r="C38" s="265"/>
      <c r="D38" s="168" t="s">
        <v>125</v>
      </c>
    </row>
    <row r="39" spans="1:5" x14ac:dyDescent="0.2">
      <c r="A39" s="176">
        <v>21</v>
      </c>
      <c r="B39" s="177" t="s">
        <v>76</v>
      </c>
      <c r="C39" s="154"/>
      <c r="D39" s="155"/>
      <c r="E39" s="178"/>
    </row>
    <row r="40" spans="1:5" ht="15" customHeight="1" x14ac:dyDescent="0.2">
      <c r="A40" s="179">
        <v>22</v>
      </c>
      <c r="B40" s="180" t="s">
        <v>289</v>
      </c>
      <c r="C40" s="158"/>
      <c r="D40" s="181"/>
      <c r="E40" s="80"/>
    </row>
    <row r="41" spans="1:5" ht="15" customHeight="1" x14ac:dyDescent="0.2">
      <c r="A41" s="156">
        <v>23</v>
      </c>
      <c r="B41" s="172" t="s">
        <v>264</v>
      </c>
      <c r="C41" s="158"/>
      <c r="D41" s="46"/>
    </row>
    <row r="42" spans="1:5" ht="15" customHeight="1" thickBot="1" x14ac:dyDescent="0.25">
      <c r="A42" s="182">
        <v>24</v>
      </c>
      <c r="B42" s="183" t="s">
        <v>128</v>
      </c>
      <c r="C42" s="164"/>
      <c r="D42" s="184"/>
      <c r="E42" s="80"/>
    </row>
    <row r="43" spans="1:5" ht="15" customHeight="1" x14ac:dyDescent="0.2">
      <c r="A43" s="166"/>
      <c r="B43" s="185"/>
      <c r="C43" s="167"/>
      <c r="D43" s="167"/>
    </row>
    <row r="44" spans="1:5" ht="15" customHeight="1" thickBot="1" x14ac:dyDescent="0.25">
      <c r="A44" s="264" t="s">
        <v>332</v>
      </c>
      <c r="B44" s="264"/>
      <c r="C44" s="264"/>
      <c r="D44" s="264"/>
      <c r="E44" s="80"/>
    </row>
    <row r="45" spans="1:5" ht="15" customHeight="1" x14ac:dyDescent="0.2">
      <c r="A45" s="169">
        <v>25</v>
      </c>
      <c r="B45" s="153" t="s">
        <v>301</v>
      </c>
      <c r="C45" s="154"/>
      <c r="D45" s="186"/>
    </row>
    <row r="46" spans="1:5" ht="15" customHeight="1" x14ac:dyDescent="0.2">
      <c r="A46" s="156">
        <v>26</v>
      </c>
      <c r="B46" s="180"/>
      <c r="C46" s="158"/>
      <c r="D46" s="187"/>
      <c r="E46" s="80"/>
    </row>
    <row r="47" spans="1:5" ht="13.5" thickBot="1" x14ac:dyDescent="0.25">
      <c r="A47" s="182">
        <v>27</v>
      </c>
      <c r="B47" s="188"/>
      <c r="C47" s="164"/>
      <c r="D47" s="189"/>
    </row>
    <row r="48" spans="1:5" x14ac:dyDescent="0.2">
      <c r="B48" s="178"/>
      <c r="C48" s="178"/>
      <c r="D48" s="178"/>
      <c r="E48" s="80"/>
    </row>
    <row r="49" spans="1:5" x14ac:dyDescent="0.2">
      <c r="A49" s="80" t="s">
        <v>338</v>
      </c>
      <c r="B49" s="80"/>
      <c r="C49" s="80"/>
      <c r="D49" s="80"/>
      <c r="E49" s="80"/>
    </row>
    <row r="51" spans="1:5" x14ac:dyDescent="0.2">
      <c r="A51" s="80" t="s">
        <v>339</v>
      </c>
      <c r="B51" s="80"/>
      <c r="C51" s="80"/>
      <c r="D51" s="80"/>
    </row>
    <row r="53" spans="1:5" x14ac:dyDescent="0.2">
      <c r="A53" s="80" t="s">
        <v>321</v>
      </c>
      <c r="B53" s="80"/>
      <c r="C53" s="80"/>
      <c r="D53" s="80"/>
    </row>
    <row r="55" spans="1:5" x14ac:dyDescent="0.2">
      <c r="A55" s="80"/>
      <c r="B55" s="80"/>
      <c r="C55" s="80"/>
      <c r="D55" s="80"/>
    </row>
    <row r="56" spans="1:5" x14ac:dyDescent="0.2">
      <c r="B56" s="1"/>
    </row>
    <row r="57" spans="1:5" x14ac:dyDescent="0.2">
      <c r="A57" s="80"/>
      <c r="B57" s="80"/>
      <c r="C57" s="80"/>
      <c r="D57" s="80"/>
    </row>
    <row r="58" spans="1:5" x14ac:dyDescent="0.2">
      <c r="A58" s="80"/>
      <c r="B58" s="80"/>
      <c r="C58" s="80"/>
      <c r="D58" s="80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opLeftCell="A52" zoomScaleNormal="100" workbookViewId="0">
      <selection activeCell="D64" sqref="D64"/>
    </sheetView>
  </sheetViews>
  <sheetFormatPr defaultColWidth="9.28515625" defaultRowHeight="12.75" x14ac:dyDescent="0.2"/>
  <cols>
    <col min="1" max="1" width="38.5703125" style="85" customWidth="1"/>
    <col min="2" max="5" width="17.5703125" style="85" customWidth="1"/>
    <col min="6" max="6" width="15.5703125" style="85" customWidth="1"/>
    <col min="7" max="7" width="10.5703125" style="85" customWidth="1"/>
    <col min="8" max="8" width="2.42578125" style="85" customWidth="1"/>
    <col min="9" max="16384" width="9.28515625" style="85"/>
  </cols>
  <sheetData>
    <row r="1" spans="1:8" x14ac:dyDescent="0.2">
      <c r="A1" s="85" t="s">
        <v>0</v>
      </c>
      <c r="E1" s="83" t="s">
        <v>57</v>
      </c>
    </row>
    <row r="2" spans="1:8" x14ac:dyDescent="0.2">
      <c r="A2" s="85" t="s">
        <v>126</v>
      </c>
      <c r="E2" s="83" t="s">
        <v>132</v>
      </c>
      <c r="F2" s="131">
        <f>'P1 - Přehled'!H2</f>
        <v>1408</v>
      </c>
    </row>
    <row r="3" spans="1:8" x14ac:dyDescent="0.2">
      <c r="A3" s="269" t="s">
        <v>298</v>
      </c>
      <c r="B3" s="269"/>
      <c r="C3" s="269"/>
      <c r="D3" s="269"/>
      <c r="E3" s="269"/>
      <c r="F3" s="269"/>
    </row>
    <row r="4" spans="1:8" x14ac:dyDescent="0.2">
      <c r="A4" s="17"/>
      <c r="B4" s="17"/>
      <c r="C4" s="17"/>
      <c r="D4" s="17"/>
      <c r="E4" s="17"/>
      <c r="F4" s="17"/>
    </row>
    <row r="5" spans="1:8" ht="39" customHeight="1" x14ac:dyDescent="0.2">
      <c r="A5" s="259" t="str">
        <f>'P1 - Přehled'!A6:H6</f>
        <v>Gymnázium, Turnov, Jana Palacha 804, příspěvková organizace</v>
      </c>
      <c r="B5" s="268"/>
      <c r="C5" s="268"/>
      <c r="D5" s="268"/>
      <c r="E5" s="268"/>
      <c r="F5" s="268"/>
      <c r="G5" s="132"/>
      <c r="H5" s="132"/>
    </row>
    <row r="6" spans="1:8" x14ac:dyDescent="0.2">
      <c r="A6" s="133"/>
      <c r="B6" s="133"/>
      <c r="C6" s="133"/>
      <c r="D6" s="133"/>
      <c r="E6" s="133"/>
      <c r="F6" s="133"/>
    </row>
    <row r="7" spans="1:8" x14ac:dyDescent="0.2">
      <c r="A7" s="272" t="s">
        <v>130</v>
      </c>
      <c r="B7" s="272"/>
      <c r="C7" s="272"/>
      <c r="D7" s="272"/>
      <c r="E7" s="272"/>
      <c r="F7" s="272"/>
    </row>
    <row r="8" spans="1:8" x14ac:dyDescent="0.2">
      <c r="A8" s="134" t="s">
        <v>58</v>
      </c>
      <c r="B8" s="134" t="s">
        <v>59</v>
      </c>
      <c r="C8" s="134" t="s">
        <v>238</v>
      </c>
      <c r="D8" s="134" t="s">
        <v>248</v>
      </c>
      <c r="E8" s="135" t="s">
        <v>125</v>
      </c>
      <c r="F8" s="136"/>
    </row>
    <row r="9" spans="1:8" x14ac:dyDescent="0.2">
      <c r="A9" s="137" t="s">
        <v>127</v>
      </c>
      <c r="B9" s="138">
        <f>SUM(B10:B12)</f>
        <v>0</v>
      </c>
      <c r="C9" s="138">
        <f>SUM(C10:C12)</f>
        <v>0</v>
      </c>
      <c r="D9" s="138">
        <f>SUM(D10:D12)</f>
        <v>0</v>
      </c>
      <c r="E9" s="273" t="s">
        <v>60</v>
      </c>
      <c r="F9" s="273"/>
    </row>
    <row r="10" spans="1:8" x14ac:dyDescent="0.2">
      <c r="A10" s="139"/>
      <c r="B10" s="140"/>
      <c r="C10" s="140"/>
      <c r="D10" s="139"/>
      <c r="E10" s="273" t="s">
        <v>129</v>
      </c>
      <c r="F10" s="273"/>
    </row>
    <row r="11" spans="1:8" x14ac:dyDescent="0.2">
      <c r="A11" s="139"/>
      <c r="B11" s="140"/>
      <c r="C11" s="140"/>
      <c r="D11" s="139"/>
      <c r="E11" s="273"/>
      <c r="F11" s="273"/>
    </row>
    <row r="12" spans="1:8" x14ac:dyDescent="0.2">
      <c r="A12" s="139"/>
      <c r="B12" s="140"/>
      <c r="C12" s="140"/>
      <c r="D12" s="139"/>
      <c r="E12" s="141"/>
      <c r="F12" s="141"/>
    </row>
    <row r="13" spans="1:8" x14ac:dyDescent="0.2">
      <c r="F13" s="83"/>
    </row>
    <row r="14" spans="1:8" x14ac:dyDescent="0.2">
      <c r="A14" s="272" t="s">
        <v>268</v>
      </c>
      <c r="B14" s="272"/>
      <c r="C14" s="272"/>
      <c r="D14" s="272"/>
      <c r="E14" s="272"/>
      <c r="F14" s="272"/>
    </row>
    <row r="15" spans="1:8" x14ac:dyDescent="0.2">
      <c r="A15" s="134" t="s">
        <v>58</v>
      </c>
      <c r="B15" s="134" t="s">
        <v>59</v>
      </c>
      <c r="C15" s="134" t="s">
        <v>238</v>
      </c>
      <c r="D15" s="85" t="s">
        <v>125</v>
      </c>
    </row>
    <row r="16" spans="1:8" x14ac:dyDescent="0.2">
      <c r="A16" s="137" t="s">
        <v>61</v>
      </c>
      <c r="B16" s="138">
        <f>SUM(B17:B20)</f>
        <v>0</v>
      </c>
      <c r="C16" s="138">
        <f>SUM(C17:C20)</f>
        <v>0</v>
      </c>
    </row>
    <row r="17" spans="1:5" x14ac:dyDescent="0.2">
      <c r="A17" s="137"/>
      <c r="B17" s="140"/>
      <c r="C17" s="140"/>
    </row>
    <row r="18" spans="1:5" x14ac:dyDescent="0.2">
      <c r="A18" s="139"/>
      <c r="B18" s="140"/>
      <c r="C18" s="140"/>
    </row>
    <row r="19" spans="1:5" x14ac:dyDescent="0.2">
      <c r="A19" s="139"/>
      <c r="B19" s="140"/>
      <c r="C19" s="140"/>
    </row>
    <row r="20" spans="1:5" x14ac:dyDescent="0.2">
      <c r="A20" s="139"/>
      <c r="B20" s="140"/>
      <c r="C20" s="140"/>
    </row>
    <row r="21" spans="1:5" x14ac:dyDescent="0.2">
      <c r="A21" s="137" t="s">
        <v>62</v>
      </c>
      <c r="B21" s="138">
        <f>SUM(B22:B27)</f>
        <v>0</v>
      </c>
      <c r="C21" s="138">
        <f>SUM(C22:C27)</f>
        <v>0</v>
      </c>
    </row>
    <row r="22" spans="1:5" x14ac:dyDescent="0.2">
      <c r="A22" s="139"/>
      <c r="B22" s="140"/>
      <c r="C22" s="140"/>
    </row>
    <row r="23" spans="1:5" x14ac:dyDescent="0.2">
      <c r="A23" s="139"/>
      <c r="B23" s="140"/>
      <c r="C23" s="140"/>
    </row>
    <row r="24" spans="1:5" x14ac:dyDescent="0.2">
      <c r="A24" s="139"/>
      <c r="B24" s="140"/>
      <c r="C24" s="140"/>
    </row>
    <row r="25" spans="1:5" x14ac:dyDescent="0.2">
      <c r="A25" s="139"/>
      <c r="B25" s="140"/>
      <c r="C25" s="140"/>
    </row>
    <row r="26" spans="1:5" x14ac:dyDescent="0.2">
      <c r="A26" s="137"/>
      <c r="B26" s="138"/>
      <c r="C26" s="138"/>
    </row>
    <row r="27" spans="1:5" x14ac:dyDescent="0.2">
      <c r="A27" s="139"/>
      <c r="B27" s="140"/>
      <c r="C27" s="140"/>
    </row>
    <row r="28" spans="1:5" x14ac:dyDescent="0.2">
      <c r="D28" s="118"/>
    </row>
    <row r="29" spans="1:5" ht="15" customHeight="1" x14ac:dyDescent="0.2">
      <c r="A29" s="85" t="s">
        <v>322</v>
      </c>
      <c r="B29" s="270"/>
      <c r="C29" s="270"/>
      <c r="D29" s="117" t="s">
        <v>133</v>
      </c>
      <c r="E29" s="85" t="s">
        <v>46</v>
      </c>
    </row>
    <row r="30" spans="1:5" ht="15" customHeight="1" x14ac:dyDescent="0.2">
      <c r="B30" s="142"/>
      <c r="C30" s="142"/>
      <c r="D30" s="118"/>
    </row>
    <row r="31" spans="1:5" ht="15" customHeight="1" x14ac:dyDescent="0.2">
      <c r="A31" s="85" t="s">
        <v>323</v>
      </c>
      <c r="B31" s="270"/>
      <c r="C31" s="270"/>
      <c r="D31" s="117" t="s">
        <v>133</v>
      </c>
      <c r="E31" s="85" t="s">
        <v>46</v>
      </c>
    </row>
    <row r="32" spans="1:5" ht="15" customHeight="1" x14ac:dyDescent="0.2">
      <c r="B32" s="142"/>
      <c r="C32" s="142"/>
      <c r="D32" s="118"/>
    </row>
    <row r="33" spans="1:7" ht="15" customHeight="1" x14ac:dyDescent="0.2">
      <c r="A33" s="85" t="s">
        <v>319</v>
      </c>
      <c r="B33" s="271" t="s">
        <v>269</v>
      </c>
      <c r="C33" s="271"/>
      <c r="D33" s="117" t="s">
        <v>133</v>
      </c>
      <c r="E33" s="85" t="s">
        <v>46</v>
      </c>
    </row>
    <row r="36" spans="1:7" x14ac:dyDescent="0.2">
      <c r="A36" s="85" t="s">
        <v>0</v>
      </c>
      <c r="E36" s="83" t="s">
        <v>57</v>
      </c>
    </row>
    <row r="37" spans="1:7" x14ac:dyDescent="0.2">
      <c r="A37" s="85" t="s">
        <v>126</v>
      </c>
      <c r="E37" s="83" t="s">
        <v>132</v>
      </c>
      <c r="F37" s="131">
        <f>'P1 - Přehled'!H2</f>
        <v>1408</v>
      </c>
    </row>
    <row r="38" spans="1:7" x14ac:dyDescent="0.2">
      <c r="A38" s="269" t="s">
        <v>306</v>
      </c>
      <c r="B38" s="269"/>
      <c r="C38" s="269"/>
      <c r="D38" s="269"/>
      <c r="E38" s="269"/>
      <c r="F38" s="269"/>
    </row>
    <row r="39" spans="1:7" x14ac:dyDescent="0.2">
      <c r="A39" s="17"/>
      <c r="B39" s="17"/>
      <c r="C39" s="17"/>
      <c r="D39" s="17"/>
      <c r="E39" s="17"/>
      <c r="F39" s="17"/>
    </row>
    <row r="40" spans="1:7" ht="39" customHeight="1" x14ac:dyDescent="0.2">
      <c r="A40" s="259" t="str">
        <f>'P1 - Přehled'!A6:H6</f>
        <v>Gymnázium, Turnov, Jana Palacha 804, příspěvková organizace</v>
      </c>
      <c r="B40" s="268"/>
      <c r="C40" s="268"/>
      <c r="D40" s="268"/>
      <c r="E40" s="268"/>
      <c r="F40" s="268"/>
    </row>
    <row r="41" spans="1:7" x14ac:dyDescent="0.2">
      <c r="A41" s="133"/>
      <c r="B41" s="133"/>
      <c r="C41" s="133"/>
      <c r="D41" s="133"/>
      <c r="E41" s="133"/>
      <c r="F41" s="133"/>
    </row>
    <row r="42" spans="1:7" x14ac:dyDescent="0.2">
      <c r="A42" s="272" t="s">
        <v>308</v>
      </c>
      <c r="B42" s="272"/>
      <c r="C42" s="272"/>
      <c r="D42" s="272"/>
      <c r="E42" s="272"/>
      <c r="F42" s="272"/>
    </row>
    <row r="43" spans="1:7" x14ac:dyDescent="0.2">
      <c r="A43" s="134" t="s">
        <v>58</v>
      </c>
      <c r="B43" s="134" t="s">
        <v>307</v>
      </c>
      <c r="C43" s="134" t="s">
        <v>310</v>
      </c>
      <c r="D43" s="134" t="s">
        <v>311</v>
      </c>
      <c r="E43" s="134" t="s">
        <v>312</v>
      </c>
      <c r="F43" s="135" t="s">
        <v>125</v>
      </c>
      <c r="G43" s="136"/>
    </row>
    <row r="44" spans="1:7" x14ac:dyDescent="0.2">
      <c r="A44" s="137" t="s">
        <v>309</v>
      </c>
      <c r="B44" s="143" t="s">
        <v>317</v>
      </c>
      <c r="C44" s="138">
        <f>SUM(C45:C47)</f>
        <v>0</v>
      </c>
      <c r="D44" s="138">
        <f t="shared" ref="D44:E44" si="0">SUM(D45:D47)</f>
        <v>0</v>
      </c>
      <c r="E44" s="138">
        <f t="shared" si="0"/>
        <v>0</v>
      </c>
      <c r="F44" s="273"/>
      <c r="G44" s="273"/>
    </row>
    <row r="45" spans="1:7" x14ac:dyDescent="0.2">
      <c r="A45" s="139"/>
      <c r="B45" s="144"/>
      <c r="C45" s="140">
        <f>+D45+E45</f>
        <v>0</v>
      </c>
      <c r="D45" s="140"/>
      <c r="E45" s="139"/>
      <c r="F45" s="273"/>
      <c r="G45" s="273"/>
    </row>
    <row r="46" spans="1:7" x14ac:dyDescent="0.2">
      <c r="A46" s="139"/>
      <c r="B46" s="144"/>
      <c r="C46" s="140">
        <f t="shared" ref="C46:C47" si="1">+D46+E46</f>
        <v>0</v>
      </c>
      <c r="D46" s="140"/>
      <c r="E46" s="139"/>
      <c r="F46" s="273"/>
      <c r="G46" s="273"/>
    </row>
    <row r="47" spans="1:7" x14ac:dyDescent="0.2">
      <c r="A47" s="139"/>
      <c r="B47" s="144"/>
      <c r="C47" s="140">
        <f t="shared" si="1"/>
        <v>0</v>
      </c>
      <c r="D47" s="140"/>
      <c r="E47" s="139"/>
      <c r="F47" s="141"/>
      <c r="G47" s="141"/>
    </row>
    <row r="48" spans="1:7" x14ac:dyDescent="0.2">
      <c r="F48" s="83"/>
    </row>
    <row r="49" spans="1:6" x14ac:dyDescent="0.2">
      <c r="A49" s="272" t="s">
        <v>313</v>
      </c>
      <c r="B49" s="272"/>
      <c r="C49" s="272"/>
      <c r="D49" s="272"/>
      <c r="E49" s="272"/>
      <c r="F49" s="272"/>
    </row>
    <row r="50" spans="1:6" ht="51" x14ac:dyDescent="0.2">
      <c r="A50" s="134" t="s">
        <v>58</v>
      </c>
      <c r="B50" s="134" t="s">
        <v>307</v>
      </c>
      <c r="C50" s="145" t="s">
        <v>314</v>
      </c>
      <c r="D50" s="145" t="s">
        <v>315</v>
      </c>
      <c r="E50" s="145" t="s">
        <v>316</v>
      </c>
      <c r="F50" s="85" t="s">
        <v>125</v>
      </c>
    </row>
    <row r="51" spans="1:6" x14ac:dyDescent="0.2">
      <c r="A51" s="137" t="s">
        <v>318</v>
      </c>
      <c r="B51" s="134" t="s">
        <v>317</v>
      </c>
      <c r="C51" s="138">
        <f>SUM(C52:C58)</f>
        <v>0</v>
      </c>
      <c r="D51" s="138">
        <f t="shared" ref="D51:E51" si="2">SUM(D52:D58)</f>
        <v>0</v>
      </c>
      <c r="E51" s="138">
        <f t="shared" si="2"/>
        <v>0</v>
      </c>
    </row>
    <row r="52" spans="1:6" x14ac:dyDescent="0.2">
      <c r="A52" s="137"/>
      <c r="B52" s="146"/>
      <c r="C52" s="140"/>
      <c r="D52" s="140"/>
      <c r="E52" s="140"/>
    </row>
    <row r="53" spans="1:6" x14ac:dyDescent="0.2">
      <c r="A53" s="139"/>
      <c r="B53" s="144"/>
      <c r="C53" s="140"/>
      <c r="D53" s="140"/>
      <c r="E53" s="140"/>
    </row>
    <row r="54" spans="1:6" x14ac:dyDescent="0.2">
      <c r="A54" s="139"/>
      <c r="B54" s="144"/>
      <c r="C54" s="140"/>
      <c r="D54" s="140"/>
      <c r="E54" s="140"/>
    </row>
    <row r="55" spans="1:6" x14ac:dyDescent="0.2">
      <c r="A55" s="139"/>
      <c r="B55" s="144"/>
      <c r="C55" s="140"/>
      <c r="D55" s="140"/>
      <c r="E55" s="140"/>
    </row>
    <row r="56" spans="1:6" x14ac:dyDescent="0.2">
      <c r="A56" s="147"/>
      <c r="B56" s="148"/>
      <c r="C56" s="138"/>
      <c r="D56" s="138"/>
      <c r="E56" s="138"/>
    </row>
    <row r="57" spans="1:6" x14ac:dyDescent="0.2">
      <c r="A57" s="139"/>
      <c r="B57" s="144"/>
      <c r="C57" s="140"/>
      <c r="D57" s="140"/>
      <c r="E57" s="140"/>
    </row>
    <row r="58" spans="1:6" x14ac:dyDescent="0.2">
      <c r="A58" s="139"/>
      <c r="B58" s="144"/>
      <c r="C58" s="140"/>
      <c r="D58" s="140"/>
      <c r="E58" s="140"/>
    </row>
    <row r="59" spans="1:6" x14ac:dyDescent="0.2">
      <c r="D59" s="118"/>
    </row>
    <row r="60" spans="1:6" x14ac:dyDescent="0.2">
      <c r="A60" s="85" t="s">
        <v>326</v>
      </c>
      <c r="B60" s="149"/>
      <c r="C60" s="149"/>
      <c r="D60" s="117" t="s">
        <v>340</v>
      </c>
      <c r="E60" s="85" t="s">
        <v>46</v>
      </c>
    </row>
    <row r="61" spans="1:6" x14ac:dyDescent="0.2">
      <c r="B61" s="142"/>
      <c r="C61" s="142"/>
      <c r="D61" s="118"/>
    </row>
    <row r="62" spans="1:6" x14ac:dyDescent="0.2">
      <c r="A62" s="85" t="s">
        <v>327</v>
      </c>
      <c r="B62" s="149"/>
      <c r="C62" s="149"/>
      <c r="D62" s="117" t="s">
        <v>340</v>
      </c>
      <c r="E62" s="85" t="s">
        <v>46</v>
      </c>
    </row>
    <row r="63" spans="1:6" x14ac:dyDescent="0.2">
      <c r="B63" s="142"/>
      <c r="C63" s="142"/>
      <c r="D63" s="118"/>
    </row>
    <row r="64" spans="1:6" x14ac:dyDescent="0.2">
      <c r="A64" s="85" t="s">
        <v>319</v>
      </c>
      <c r="B64" s="150" t="s">
        <v>269</v>
      </c>
      <c r="C64" s="150"/>
      <c r="D64" s="117" t="s">
        <v>133</v>
      </c>
      <c r="E64" s="85" t="s">
        <v>46</v>
      </c>
    </row>
  </sheetData>
  <mergeCells count="17">
    <mergeCell ref="A49:F49"/>
    <mergeCell ref="A38:F38"/>
    <mergeCell ref="A40:F40"/>
    <mergeCell ref="A42:F42"/>
    <mergeCell ref="F44:G44"/>
    <mergeCell ref="F45:G45"/>
    <mergeCell ref="F46:G46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</mergeCells>
  <phoneticPr fontId="1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G25" sqref="G25"/>
    </sheetView>
  </sheetViews>
  <sheetFormatPr defaultColWidth="9.28515625" defaultRowHeight="12.75" x14ac:dyDescent="0.2"/>
  <cols>
    <col min="1" max="1" width="3.42578125" style="15" customWidth="1"/>
    <col min="2" max="2" width="9.28515625" style="15"/>
    <col min="3" max="3" width="11.28515625" style="15" customWidth="1"/>
    <col min="4" max="5" width="9.28515625" style="15"/>
    <col min="6" max="6" width="8.5703125" style="15" customWidth="1"/>
    <col min="7" max="7" width="19.28515625" style="15" customWidth="1"/>
    <col min="8" max="16384" width="9.28515625" style="15"/>
  </cols>
  <sheetData>
    <row r="1" spans="1:8" x14ac:dyDescent="0.2">
      <c r="A1" s="15" t="s">
        <v>0</v>
      </c>
      <c r="G1" s="18" t="s">
        <v>63</v>
      </c>
    </row>
    <row r="2" spans="1:8" x14ac:dyDescent="0.2">
      <c r="A2" s="15" t="s">
        <v>126</v>
      </c>
      <c r="G2" s="18" t="s">
        <v>132</v>
      </c>
      <c r="H2" s="19">
        <f>'P1 - Přehled'!H2</f>
        <v>1408</v>
      </c>
    </row>
    <row r="4" spans="1:8" x14ac:dyDescent="0.2">
      <c r="A4" s="269" t="s">
        <v>299</v>
      </c>
      <c r="B4" s="274"/>
      <c r="C4" s="274"/>
      <c r="D4" s="274"/>
      <c r="E4" s="274"/>
      <c r="F4" s="274"/>
      <c r="G4" s="274"/>
    </row>
    <row r="5" spans="1:8" x14ac:dyDescent="0.2">
      <c r="C5" s="266" t="s">
        <v>260</v>
      </c>
      <c r="D5" s="266"/>
      <c r="E5" s="266"/>
      <c r="F5" s="266"/>
      <c r="G5" s="266"/>
    </row>
    <row r="6" spans="1:8" x14ac:dyDescent="0.2">
      <c r="A6" s="257"/>
      <c r="B6" s="261"/>
      <c r="C6" s="261"/>
      <c r="D6" s="261"/>
      <c r="E6" s="261"/>
      <c r="F6" s="261"/>
      <c r="G6" s="261"/>
    </row>
    <row r="7" spans="1:8" ht="37.5" customHeight="1" x14ac:dyDescent="0.2">
      <c r="A7" s="259" t="str">
        <f>'P1 - Přehled'!A6:H6</f>
        <v>Gymnázium, Turnov, Jana Palacha 804, příspěvková organizace</v>
      </c>
      <c r="B7" s="259"/>
      <c r="C7" s="259"/>
      <c r="D7" s="259"/>
      <c r="E7" s="259"/>
      <c r="F7" s="259"/>
      <c r="G7" s="259"/>
    </row>
    <row r="8" spans="1:8" x14ac:dyDescent="0.2">
      <c r="A8" s="257"/>
      <c r="B8" s="261"/>
      <c r="C8" s="261"/>
      <c r="D8" s="261"/>
      <c r="E8" s="261"/>
      <c r="F8" s="261"/>
      <c r="G8" s="261"/>
    </row>
    <row r="10" spans="1:8" ht="13.5" thickBot="1" x14ac:dyDescent="0.25">
      <c r="B10" s="1" t="s">
        <v>246</v>
      </c>
    </row>
    <row r="11" spans="1:8" x14ac:dyDescent="0.2">
      <c r="A11" s="119" t="s">
        <v>64</v>
      </c>
      <c r="B11" s="120" t="s">
        <v>68</v>
      </c>
      <c r="C11" s="121"/>
      <c r="D11" s="121"/>
      <c r="E11" s="121"/>
      <c r="F11" s="122"/>
      <c r="G11" s="45">
        <v>22816660</v>
      </c>
    </row>
    <row r="12" spans="1:8" x14ac:dyDescent="0.2">
      <c r="A12" s="123" t="s">
        <v>65</v>
      </c>
      <c r="B12" s="63" t="s">
        <v>70</v>
      </c>
      <c r="C12" s="124"/>
      <c r="D12" s="124"/>
      <c r="E12" s="124"/>
      <c r="F12" s="57"/>
      <c r="G12" s="125">
        <v>20000</v>
      </c>
    </row>
    <row r="13" spans="1:8" ht="13.5" thickBot="1" x14ac:dyDescent="0.25">
      <c r="A13" s="126" t="s">
        <v>66</v>
      </c>
      <c r="B13" s="127" t="s">
        <v>72</v>
      </c>
      <c r="C13" s="128"/>
      <c r="D13" s="128"/>
      <c r="E13" s="128" t="s">
        <v>258</v>
      </c>
      <c r="F13" s="129"/>
      <c r="G13" s="130">
        <f>SUM(G11:G12)</f>
        <v>22836660</v>
      </c>
    </row>
    <row r="14" spans="1:8" x14ac:dyDescent="0.2">
      <c r="A14" s="119" t="s">
        <v>67</v>
      </c>
      <c r="B14" s="120" t="s">
        <v>294</v>
      </c>
      <c r="C14" s="121"/>
      <c r="D14" s="121"/>
      <c r="E14" s="121"/>
      <c r="F14" s="122"/>
      <c r="G14" s="45">
        <v>7718791</v>
      </c>
    </row>
    <row r="15" spans="1:8" x14ac:dyDescent="0.2">
      <c r="A15" s="123" t="s">
        <v>69</v>
      </c>
      <c r="B15" s="63" t="s">
        <v>243</v>
      </c>
      <c r="C15" s="124"/>
      <c r="D15" s="124"/>
      <c r="E15" s="124"/>
      <c r="F15" s="57"/>
      <c r="G15" s="45">
        <v>456333</v>
      </c>
    </row>
    <row r="16" spans="1:8" x14ac:dyDescent="0.2">
      <c r="A16" s="123" t="s">
        <v>71</v>
      </c>
      <c r="B16" s="63" t="s">
        <v>74</v>
      </c>
      <c r="C16" s="124"/>
      <c r="D16" s="124"/>
      <c r="E16" s="124"/>
      <c r="F16" s="57"/>
      <c r="G16" s="45">
        <v>313808</v>
      </c>
    </row>
    <row r="17" spans="1:8" ht="13.5" thickBot="1" x14ac:dyDescent="0.25">
      <c r="A17" s="126" t="s">
        <v>73</v>
      </c>
      <c r="B17" s="127" t="s">
        <v>75</v>
      </c>
      <c r="C17" s="128"/>
      <c r="D17" s="128"/>
      <c r="E17" s="128" t="s">
        <v>259</v>
      </c>
      <c r="F17" s="129"/>
      <c r="G17" s="130">
        <f>SUM(G13:G16)</f>
        <v>31325592</v>
      </c>
    </row>
    <row r="18" spans="1:8" x14ac:dyDescent="0.2">
      <c r="A18" s="68"/>
    </row>
    <row r="19" spans="1:8" x14ac:dyDescent="0.2">
      <c r="A19" s="68"/>
    </row>
    <row r="20" spans="1:8" x14ac:dyDescent="0.2">
      <c r="A20" s="68"/>
    </row>
    <row r="22" spans="1:8" x14ac:dyDescent="0.2">
      <c r="B22" s="15" t="s">
        <v>328</v>
      </c>
      <c r="D22" s="261"/>
      <c r="E22" s="261"/>
      <c r="F22" s="18" t="s">
        <v>133</v>
      </c>
      <c r="G22" s="82">
        <v>44866</v>
      </c>
      <c r="H22" s="15" t="s">
        <v>46</v>
      </c>
    </row>
    <row r="23" spans="1:8" x14ac:dyDescent="0.2">
      <c r="F23" s="18"/>
      <c r="G23" s="80"/>
    </row>
    <row r="24" spans="1:8" x14ac:dyDescent="0.2">
      <c r="B24" s="15" t="s">
        <v>329</v>
      </c>
      <c r="D24" s="261"/>
      <c r="E24" s="261"/>
      <c r="F24" s="18" t="s">
        <v>133</v>
      </c>
      <c r="G24" s="82">
        <v>44866</v>
      </c>
      <c r="H24" s="15" t="s">
        <v>46</v>
      </c>
    </row>
    <row r="25" spans="1:8" x14ac:dyDescent="0.2">
      <c r="F25" s="18"/>
      <c r="G25" s="80"/>
    </row>
    <row r="26" spans="1:8" x14ac:dyDescent="0.2">
      <c r="B26" s="15" t="s">
        <v>324</v>
      </c>
      <c r="D26" s="261" t="s">
        <v>269</v>
      </c>
      <c r="E26" s="261"/>
      <c r="F26" s="18" t="s">
        <v>45</v>
      </c>
      <c r="G26" s="82"/>
      <c r="H26" s="15" t="s">
        <v>46</v>
      </c>
    </row>
    <row r="27" spans="1:8" x14ac:dyDescent="0.2">
      <c r="B27" s="13"/>
      <c r="C27" s="14"/>
      <c r="D27" s="14"/>
    </row>
    <row r="28" spans="1:8" ht="15" customHeight="1" x14ac:dyDescent="0.2"/>
    <row r="29" spans="1:8" ht="15" customHeight="1" x14ac:dyDescent="0.2">
      <c r="B29" s="275"/>
      <c r="C29" s="276"/>
      <c r="D29" s="276"/>
    </row>
    <row r="30" spans="1:8" ht="15" customHeight="1" x14ac:dyDescent="0.2"/>
    <row r="31" spans="1:8" ht="15" customHeight="1" x14ac:dyDescent="0.2"/>
    <row r="32" spans="1:8" ht="15" customHeight="1" x14ac:dyDescent="0.2"/>
    <row r="33" ht="15" customHeight="1" x14ac:dyDescent="0.2"/>
  </sheetData>
  <mergeCells count="9">
    <mergeCell ref="A4:G4"/>
    <mergeCell ref="D24:E24"/>
    <mergeCell ref="D26:E26"/>
    <mergeCell ref="B29:D29"/>
    <mergeCell ref="D22:E22"/>
    <mergeCell ref="C5:G5"/>
    <mergeCell ref="A8:G8"/>
    <mergeCell ref="A6:G6"/>
    <mergeCell ref="A7:G7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opLeftCell="A40" zoomScaleNormal="100" workbookViewId="0">
      <selection activeCell="F95" sqref="F95"/>
    </sheetView>
  </sheetViews>
  <sheetFormatPr defaultColWidth="9.28515625" defaultRowHeight="12.75" x14ac:dyDescent="0.2"/>
  <cols>
    <col min="1" max="1" width="3.5703125" style="15" customWidth="1"/>
    <col min="2" max="2" width="4.7109375" style="15" customWidth="1"/>
    <col min="3" max="3" width="2.28515625" style="15" customWidth="1"/>
    <col min="4" max="4" width="9" style="15" customWidth="1"/>
    <col min="5" max="5" width="44.42578125" style="15" customWidth="1"/>
    <col min="6" max="6" width="15.42578125" style="11" customWidth="1"/>
    <col min="7" max="8" width="15.42578125" style="15" customWidth="1"/>
    <col min="9" max="16384" width="9.28515625" style="15"/>
  </cols>
  <sheetData>
    <row r="1" spans="1:8" ht="12.75" customHeight="1" x14ac:dyDescent="0.2">
      <c r="B1" s="257" t="s">
        <v>0</v>
      </c>
      <c r="C1" s="257"/>
      <c r="D1" s="257"/>
      <c r="E1" s="257"/>
      <c r="G1" s="18" t="s">
        <v>244</v>
      </c>
      <c r="H1" s="18"/>
    </row>
    <row r="2" spans="1:8" ht="12.75" customHeight="1" x14ac:dyDescent="0.2">
      <c r="B2" s="257" t="s">
        <v>126</v>
      </c>
      <c r="C2" s="257"/>
      <c r="D2" s="257"/>
      <c r="E2" s="257"/>
      <c r="G2" s="18" t="s">
        <v>132</v>
      </c>
      <c r="H2" s="19">
        <f>'P1 - Přehled'!H2</f>
        <v>1408</v>
      </c>
    </row>
    <row r="3" spans="1:8" ht="12.75" customHeight="1" x14ac:dyDescent="0.2">
      <c r="A3" s="258" t="s">
        <v>245</v>
      </c>
      <c r="B3" s="258"/>
      <c r="C3" s="258"/>
      <c r="D3" s="258"/>
      <c r="E3" s="258"/>
      <c r="F3" s="258"/>
      <c r="G3" s="258"/>
      <c r="H3" s="258"/>
    </row>
    <row r="4" spans="1:8" ht="12.75" customHeight="1" x14ac:dyDescent="0.2">
      <c r="A4" s="258" t="s">
        <v>300</v>
      </c>
      <c r="B4" s="258"/>
      <c r="C4" s="258"/>
      <c r="D4" s="258"/>
      <c r="E4" s="258"/>
      <c r="F4" s="258"/>
      <c r="G4" s="258"/>
      <c r="H4" s="258"/>
    </row>
    <row r="5" spans="1:8" ht="5.25" customHeight="1" x14ac:dyDescent="0.2">
      <c r="A5" s="20"/>
      <c r="B5" s="20"/>
      <c r="C5" s="20"/>
      <c r="D5" s="20"/>
      <c r="E5" s="20"/>
      <c r="F5" s="20"/>
      <c r="G5" s="20"/>
      <c r="H5" s="20"/>
    </row>
    <row r="6" spans="1:8" ht="33.75" customHeight="1" x14ac:dyDescent="0.2">
      <c r="A6" s="259" t="str">
        <f>'P1 - Přehled'!A6:H6</f>
        <v>Gymnázium, Turnov, Jana Palacha 804, příspěvková organizace</v>
      </c>
      <c r="B6" s="259"/>
      <c r="C6" s="259"/>
      <c r="D6" s="259"/>
      <c r="E6" s="259"/>
      <c r="F6" s="259"/>
      <c r="G6" s="259"/>
      <c r="H6" s="259"/>
    </row>
    <row r="7" spans="1:8" ht="12" customHeight="1" thickBot="1" x14ac:dyDescent="0.25">
      <c r="A7" s="103"/>
      <c r="B7" s="103"/>
      <c r="C7" s="103"/>
      <c r="D7" s="103"/>
      <c r="E7" s="103"/>
      <c r="F7" s="260" t="s">
        <v>125</v>
      </c>
      <c r="G7" s="277"/>
      <c r="H7" s="277"/>
    </row>
    <row r="8" spans="1:8" ht="10.5" customHeight="1" thickBot="1" x14ac:dyDescent="0.25">
      <c r="A8" s="21" t="s">
        <v>2</v>
      </c>
      <c r="B8" s="279"/>
      <c r="C8" s="279"/>
      <c r="D8" s="279"/>
      <c r="E8" s="23" t="s">
        <v>3</v>
      </c>
      <c r="F8" s="104">
        <v>2022</v>
      </c>
      <c r="G8" s="105">
        <v>2023</v>
      </c>
      <c r="H8" s="106">
        <v>2024</v>
      </c>
    </row>
    <row r="9" spans="1:8" ht="10.5" customHeight="1" x14ac:dyDescent="0.2">
      <c r="A9" s="107" t="s">
        <v>249</v>
      </c>
      <c r="B9" s="280" t="s">
        <v>4</v>
      </c>
      <c r="C9" s="249"/>
      <c r="D9" s="249"/>
      <c r="E9" s="250"/>
      <c r="F9" s="33">
        <f>+F10+F18++F24+F30+F35+F43+F52+F57+F59</f>
        <v>37415696</v>
      </c>
      <c r="G9" s="33">
        <f>+G10+G18++G24+G30+G35+G43+G52+G57+G59</f>
        <v>37693753</v>
      </c>
      <c r="H9" s="33">
        <f>+H10+H18++H24+H30+H35+H43+H52+H57+H59</f>
        <v>37693753</v>
      </c>
    </row>
    <row r="10" spans="1:8" ht="10.5" customHeight="1" x14ac:dyDescent="0.2">
      <c r="A10" s="107" t="s">
        <v>140</v>
      </c>
      <c r="B10" s="96">
        <v>50</v>
      </c>
      <c r="C10" s="36" t="s">
        <v>5</v>
      </c>
      <c r="D10" s="37"/>
      <c r="E10" s="38"/>
      <c r="F10" s="39">
        <f>SUM(F11:F17)</f>
        <v>2950000</v>
      </c>
      <c r="G10" s="39">
        <f>SUM(G11:G17)</f>
        <v>3150000</v>
      </c>
      <c r="H10" s="39">
        <f>SUM(H11:H17)</f>
        <v>3150000</v>
      </c>
    </row>
    <row r="11" spans="1:8" ht="10.5" customHeight="1" x14ac:dyDescent="0.2">
      <c r="A11" s="107" t="s">
        <v>141</v>
      </c>
      <c r="B11" s="108"/>
      <c r="C11" s="42"/>
      <c r="D11" s="43">
        <v>501</v>
      </c>
      <c r="E11" s="44" t="s">
        <v>6</v>
      </c>
      <c r="F11" s="45">
        <f>'P1 - Přehled'!H12</f>
        <v>1900000</v>
      </c>
      <c r="G11" s="45">
        <v>2000000</v>
      </c>
      <c r="H11" s="45">
        <v>2000000</v>
      </c>
    </row>
    <row r="12" spans="1:8" ht="10.5" customHeight="1" x14ac:dyDescent="0.2">
      <c r="A12" s="107" t="s">
        <v>142</v>
      </c>
      <c r="B12" s="108"/>
      <c r="C12" s="42"/>
      <c r="D12" s="47">
        <v>502</v>
      </c>
      <c r="E12" s="48" t="s">
        <v>122</v>
      </c>
      <c r="F12" s="45">
        <f>'P1 - Přehled'!H13</f>
        <v>800000</v>
      </c>
      <c r="G12" s="45">
        <v>900000</v>
      </c>
      <c r="H12" s="45">
        <v>900000</v>
      </c>
    </row>
    <row r="13" spans="1:8" ht="10.5" customHeight="1" x14ac:dyDescent="0.2">
      <c r="A13" s="107" t="s">
        <v>143</v>
      </c>
      <c r="B13" s="109"/>
      <c r="C13" s="42"/>
      <c r="D13" s="42">
        <v>503</v>
      </c>
      <c r="E13" s="50" t="s">
        <v>134</v>
      </c>
      <c r="F13" s="45">
        <f>'P1 - Přehled'!H14</f>
        <v>250000</v>
      </c>
      <c r="G13" s="45">
        <v>250000</v>
      </c>
      <c r="H13" s="45">
        <v>250000</v>
      </c>
    </row>
    <row r="14" spans="1:8" ht="10.5" customHeight="1" x14ac:dyDescent="0.2">
      <c r="A14" s="107" t="s">
        <v>144</v>
      </c>
      <c r="B14" s="108"/>
      <c r="C14" s="51"/>
      <c r="D14" s="51">
        <v>504</v>
      </c>
      <c r="E14" s="52" t="s">
        <v>7</v>
      </c>
      <c r="F14" s="45">
        <f>'P1 - Přehled'!H15</f>
        <v>0</v>
      </c>
      <c r="G14" s="45">
        <f>'P1 - Přehled'!I15</f>
        <v>0</v>
      </c>
      <c r="H14" s="45">
        <f>'P1 - Přehled'!J15</f>
        <v>0</v>
      </c>
    </row>
    <row r="15" spans="1:8" ht="10.5" customHeight="1" x14ac:dyDescent="0.2">
      <c r="A15" s="107" t="s">
        <v>145</v>
      </c>
      <c r="B15" s="108"/>
      <c r="C15" s="51"/>
      <c r="D15" s="51">
        <v>506</v>
      </c>
      <c r="E15" s="52" t="s">
        <v>137</v>
      </c>
      <c r="F15" s="45">
        <f>'P1 - Přehled'!H16</f>
        <v>0</v>
      </c>
      <c r="G15" s="45">
        <f>'P1 - Přehled'!I16</f>
        <v>0</v>
      </c>
      <c r="H15" s="45">
        <f>'P1 - Přehled'!J16</f>
        <v>0</v>
      </c>
    </row>
    <row r="16" spans="1:8" ht="10.5" customHeight="1" x14ac:dyDescent="0.2">
      <c r="A16" s="107" t="s">
        <v>146</v>
      </c>
      <c r="B16" s="108"/>
      <c r="C16" s="51"/>
      <c r="D16" s="51">
        <v>507</v>
      </c>
      <c r="E16" s="52" t="s">
        <v>138</v>
      </c>
      <c r="F16" s="45">
        <f>'P1 - Přehled'!H17</f>
        <v>0</v>
      </c>
      <c r="G16" s="45">
        <f>'P1 - Přehled'!I17</f>
        <v>0</v>
      </c>
      <c r="H16" s="45">
        <f>'P1 - Přehled'!J17</f>
        <v>0</v>
      </c>
    </row>
    <row r="17" spans="1:8" ht="10.5" customHeight="1" x14ac:dyDescent="0.2">
      <c r="A17" s="107" t="s">
        <v>147</v>
      </c>
      <c r="B17" s="108"/>
      <c r="C17" s="51"/>
      <c r="D17" s="51">
        <v>508</v>
      </c>
      <c r="E17" s="52" t="s">
        <v>139</v>
      </c>
      <c r="F17" s="45">
        <f>'P1 - Přehled'!H18</f>
        <v>0</v>
      </c>
      <c r="G17" s="45">
        <f>'P1 - Přehled'!I18</f>
        <v>0</v>
      </c>
      <c r="H17" s="45">
        <f>'P1 - Přehled'!J18</f>
        <v>0</v>
      </c>
    </row>
    <row r="18" spans="1:8" ht="10.5" customHeight="1" x14ac:dyDescent="0.2">
      <c r="A18" s="107" t="s">
        <v>148</v>
      </c>
      <c r="B18" s="96">
        <v>51</v>
      </c>
      <c r="C18" s="53" t="s">
        <v>8</v>
      </c>
      <c r="D18" s="53"/>
      <c r="E18" s="53"/>
      <c r="F18" s="39">
        <f>SUM(F19:F23)</f>
        <v>2515195</v>
      </c>
      <c r="G18" s="39">
        <f>SUM(G19:G23)</f>
        <v>2150000</v>
      </c>
      <c r="H18" s="39">
        <f>SUM(H19:H23)</f>
        <v>2150000</v>
      </c>
    </row>
    <row r="19" spans="1:8" ht="10.5" customHeight="1" x14ac:dyDescent="0.2">
      <c r="A19" s="107" t="s">
        <v>149</v>
      </c>
      <c r="B19" s="108"/>
      <c r="C19" s="42"/>
      <c r="D19" s="54">
        <v>511</v>
      </c>
      <c r="E19" s="55" t="s">
        <v>116</v>
      </c>
      <c r="F19" s="45">
        <f>'P1 - Přehled'!H20</f>
        <v>700000</v>
      </c>
      <c r="G19" s="45">
        <v>700000</v>
      </c>
      <c r="H19" s="45">
        <v>700000</v>
      </c>
    </row>
    <row r="20" spans="1:8" ht="10.5" customHeight="1" x14ac:dyDescent="0.2">
      <c r="A20" s="107" t="s">
        <v>150</v>
      </c>
      <c r="B20" s="108"/>
      <c r="C20" s="42"/>
      <c r="D20" s="56">
        <v>512</v>
      </c>
      <c r="E20" s="57" t="s">
        <v>9</v>
      </c>
      <c r="F20" s="45">
        <f>'P1 - Přehled'!H21</f>
        <v>35000</v>
      </c>
      <c r="G20" s="45">
        <v>40000</v>
      </c>
      <c r="H20" s="45">
        <v>40000</v>
      </c>
    </row>
    <row r="21" spans="1:8" ht="10.5" customHeight="1" x14ac:dyDescent="0.2">
      <c r="A21" s="107" t="s">
        <v>151</v>
      </c>
      <c r="B21" s="109"/>
      <c r="C21" s="42"/>
      <c r="D21" s="42">
        <v>513</v>
      </c>
      <c r="E21" s="50" t="s">
        <v>10</v>
      </c>
      <c r="F21" s="45">
        <f>'P1 - Přehled'!H22</f>
        <v>10000</v>
      </c>
      <c r="G21" s="45">
        <v>10000</v>
      </c>
      <c r="H21" s="45">
        <v>10000</v>
      </c>
    </row>
    <row r="22" spans="1:8" ht="10.5" customHeight="1" x14ac:dyDescent="0.2">
      <c r="A22" s="107" t="s">
        <v>152</v>
      </c>
      <c r="B22" s="109"/>
      <c r="C22" s="42"/>
      <c r="D22" s="42">
        <v>516</v>
      </c>
      <c r="E22" s="50" t="s">
        <v>28</v>
      </c>
      <c r="F22" s="45">
        <f>'P1 - Přehled'!H23</f>
        <v>0</v>
      </c>
      <c r="G22" s="45">
        <f>'P1 - Přehled'!I23</f>
        <v>0</v>
      </c>
      <c r="H22" s="45">
        <f>'P1 - Přehled'!J23</f>
        <v>0</v>
      </c>
    </row>
    <row r="23" spans="1:8" ht="10.5" customHeight="1" x14ac:dyDescent="0.2">
      <c r="A23" s="107" t="s">
        <v>153</v>
      </c>
      <c r="B23" s="109"/>
      <c r="C23" s="42"/>
      <c r="D23" s="42">
        <v>518</v>
      </c>
      <c r="E23" s="50" t="s">
        <v>11</v>
      </c>
      <c r="F23" s="45">
        <f>'P1 - Přehled'!H24</f>
        <v>1770195</v>
      </c>
      <c r="G23" s="45">
        <v>1400000</v>
      </c>
      <c r="H23" s="45">
        <v>1400000</v>
      </c>
    </row>
    <row r="24" spans="1:8" ht="10.5" customHeight="1" x14ac:dyDescent="0.2">
      <c r="A24" s="107" t="s">
        <v>154</v>
      </c>
      <c r="B24" s="96">
        <v>52</v>
      </c>
      <c r="C24" s="53" t="s">
        <v>12</v>
      </c>
      <c r="D24" s="53"/>
      <c r="E24" s="53"/>
      <c r="F24" s="39">
        <f>SUM(F25:F29)</f>
        <v>31263707</v>
      </c>
      <c r="G24" s="39">
        <f>SUM(G25:G29)</f>
        <v>31648753</v>
      </c>
      <c r="H24" s="39">
        <f>SUM(H25:H29)</f>
        <v>31648753</v>
      </c>
    </row>
    <row r="25" spans="1:8" ht="10.5" customHeight="1" x14ac:dyDescent="0.2">
      <c r="A25" s="107" t="s">
        <v>155</v>
      </c>
      <c r="B25" s="108"/>
      <c r="C25" s="42"/>
      <c r="D25" s="42">
        <v>521</v>
      </c>
      <c r="E25" s="50" t="s">
        <v>13</v>
      </c>
      <c r="F25" s="45">
        <f>'P1 - Přehled'!H26</f>
        <v>22986660</v>
      </c>
      <c r="G25" s="45">
        <v>23325885</v>
      </c>
      <c r="H25" s="45">
        <v>23325885</v>
      </c>
    </row>
    <row r="26" spans="1:8" ht="10.5" customHeight="1" x14ac:dyDescent="0.2">
      <c r="A26" s="107" t="s">
        <v>156</v>
      </c>
      <c r="B26" s="108"/>
      <c r="C26" s="42"/>
      <c r="D26" s="42">
        <v>524</v>
      </c>
      <c r="E26" s="50" t="s">
        <v>100</v>
      </c>
      <c r="F26" s="45">
        <f>'P1 - Přehled'!H27</f>
        <v>7718331</v>
      </c>
      <c r="G26" s="45">
        <v>7752604</v>
      </c>
      <c r="H26" s="45">
        <v>7752604</v>
      </c>
    </row>
    <row r="27" spans="1:8" ht="10.5" customHeight="1" x14ac:dyDescent="0.2">
      <c r="A27" s="107" t="s">
        <v>157</v>
      </c>
      <c r="B27" s="109"/>
      <c r="C27" s="42"/>
      <c r="D27" s="42">
        <v>525</v>
      </c>
      <c r="E27" s="50" t="s">
        <v>135</v>
      </c>
      <c r="F27" s="45">
        <f>'P1 - Přehled'!H28</f>
        <v>98983</v>
      </c>
      <c r="G27" s="45">
        <v>94645</v>
      </c>
      <c r="H27" s="45">
        <v>94645</v>
      </c>
    </row>
    <row r="28" spans="1:8" ht="10.5" customHeight="1" x14ac:dyDescent="0.2">
      <c r="A28" s="107" t="s">
        <v>158</v>
      </c>
      <c r="B28" s="109"/>
      <c r="C28" s="42"/>
      <c r="D28" s="42">
        <v>527</v>
      </c>
      <c r="E28" s="50" t="s">
        <v>14</v>
      </c>
      <c r="F28" s="45">
        <f>'P1 - Přehled'!H29</f>
        <v>459733</v>
      </c>
      <c r="G28" s="45">
        <v>475619</v>
      </c>
      <c r="H28" s="45">
        <v>475619</v>
      </c>
    </row>
    <row r="29" spans="1:8" ht="10.5" customHeight="1" x14ac:dyDescent="0.2">
      <c r="A29" s="107" t="s">
        <v>159</v>
      </c>
      <c r="B29" s="109"/>
      <c r="C29" s="51"/>
      <c r="D29" s="58">
        <v>528</v>
      </c>
      <c r="E29" s="59" t="s">
        <v>330</v>
      </c>
      <c r="F29" s="45">
        <f>'P1 - Přehled'!H30</f>
        <v>0</v>
      </c>
      <c r="G29" s="45">
        <f>'P1 - Přehled'!I30</f>
        <v>0</v>
      </c>
      <c r="H29" s="45">
        <f>'P1 - Přehled'!J30</f>
        <v>0</v>
      </c>
    </row>
    <row r="30" spans="1:8" ht="10.5" customHeight="1" x14ac:dyDescent="0.2">
      <c r="A30" s="107" t="s">
        <v>160</v>
      </c>
      <c r="B30" s="96">
        <v>53</v>
      </c>
      <c r="C30" s="36" t="s">
        <v>15</v>
      </c>
      <c r="D30" s="37"/>
      <c r="E30" s="37"/>
      <c r="F30" s="39">
        <f>SUM(F31:F34)</f>
        <v>0</v>
      </c>
      <c r="G30" s="39">
        <f>SUM(G31:G34)</f>
        <v>0</v>
      </c>
      <c r="H30" s="39">
        <f>SUM(H31:H34)</f>
        <v>0</v>
      </c>
    </row>
    <row r="31" spans="1:8" ht="10.5" customHeight="1" x14ac:dyDescent="0.2">
      <c r="A31" s="107" t="s">
        <v>161</v>
      </c>
      <c r="B31" s="108"/>
      <c r="C31" s="42"/>
      <c r="D31" s="43">
        <v>531</v>
      </c>
      <c r="E31" s="60" t="s">
        <v>16</v>
      </c>
      <c r="F31" s="45">
        <f>'P1 - Přehled'!H32</f>
        <v>0</v>
      </c>
      <c r="G31" s="45">
        <f>'P1 - Přehled'!I32</f>
        <v>0</v>
      </c>
      <c r="H31" s="45">
        <f>'P1 - Přehled'!J32</f>
        <v>0</v>
      </c>
    </row>
    <row r="32" spans="1:8" ht="10.5" customHeight="1" x14ac:dyDescent="0.2">
      <c r="A32" s="107" t="s">
        <v>162</v>
      </c>
      <c r="B32" s="108"/>
      <c r="C32" s="42"/>
      <c r="D32" s="61">
        <v>532</v>
      </c>
      <c r="E32" s="62" t="s">
        <v>17</v>
      </c>
      <c r="F32" s="45">
        <f>'P1 - Přehled'!H33</f>
        <v>0</v>
      </c>
      <c r="G32" s="45">
        <f>'P1 - Přehled'!I33</f>
        <v>0</v>
      </c>
      <c r="H32" s="45">
        <f>'P1 - Přehled'!J33</f>
        <v>0</v>
      </c>
    </row>
    <row r="33" spans="1:8" ht="10.5" customHeight="1" x14ac:dyDescent="0.2">
      <c r="A33" s="107" t="s">
        <v>163</v>
      </c>
      <c r="B33" s="108"/>
      <c r="C33" s="42"/>
      <c r="D33" s="47">
        <v>538</v>
      </c>
      <c r="E33" s="63" t="s">
        <v>136</v>
      </c>
      <c r="F33" s="45">
        <f>'P1 - Přehled'!H34</f>
        <v>0</v>
      </c>
      <c r="G33" s="45">
        <f>'P1 - Přehled'!I34</f>
        <v>0</v>
      </c>
      <c r="H33" s="45">
        <f>'P1 - Přehled'!J34</f>
        <v>0</v>
      </c>
    </row>
    <row r="34" spans="1:8" ht="10.5" customHeight="1" x14ac:dyDescent="0.2">
      <c r="A34" s="107" t="s">
        <v>164</v>
      </c>
      <c r="B34" s="108"/>
      <c r="C34" s="42"/>
      <c r="D34" s="47">
        <v>539</v>
      </c>
      <c r="E34" s="63" t="s">
        <v>222</v>
      </c>
      <c r="F34" s="45">
        <f>'P1 - Přehled'!H35</f>
        <v>0</v>
      </c>
      <c r="G34" s="45">
        <f>'P1 - Přehled'!I35</f>
        <v>0</v>
      </c>
      <c r="H34" s="45">
        <f>'P1 - Přehled'!J35</f>
        <v>0</v>
      </c>
    </row>
    <row r="35" spans="1:8" ht="10.5" customHeight="1" x14ac:dyDescent="0.2">
      <c r="A35" s="107" t="s">
        <v>165</v>
      </c>
      <c r="B35" s="98">
        <v>54</v>
      </c>
      <c r="C35" s="53" t="s">
        <v>18</v>
      </c>
      <c r="D35" s="53"/>
      <c r="E35" s="53"/>
      <c r="F35" s="39">
        <f>SUM(F36:F42)</f>
        <v>52072</v>
      </c>
      <c r="G35" s="39">
        <f>SUM(G36:G42)</f>
        <v>60000</v>
      </c>
      <c r="H35" s="39">
        <f>SUM(H36:H42)</f>
        <v>60000</v>
      </c>
    </row>
    <row r="36" spans="1:8" ht="10.5" customHeight="1" x14ac:dyDescent="0.2">
      <c r="A36" s="107" t="s">
        <v>166</v>
      </c>
      <c r="B36" s="110"/>
      <c r="C36" s="42"/>
      <c r="D36" s="42">
        <v>541</v>
      </c>
      <c r="E36" s="50" t="s">
        <v>19</v>
      </c>
      <c r="F36" s="45">
        <f>'P1 - Přehled'!H37</f>
        <v>0</v>
      </c>
      <c r="G36" s="45">
        <f>'P1 - Přehled'!I37</f>
        <v>0</v>
      </c>
      <c r="H36" s="45">
        <f>'P1 - Přehled'!J37</f>
        <v>0</v>
      </c>
    </row>
    <row r="37" spans="1:8" ht="10.5" customHeight="1" x14ac:dyDescent="0.2">
      <c r="A37" s="107" t="s">
        <v>167</v>
      </c>
      <c r="B37" s="110"/>
      <c r="C37" s="42"/>
      <c r="D37" s="42">
        <v>542</v>
      </c>
      <c r="E37" s="50" t="s">
        <v>95</v>
      </c>
      <c r="F37" s="45">
        <f>'P1 - Přehled'!H38</f>
        <v>0</v>
      </c>
      <c r="G37" s="45">
        <f>'P1 - Přehled'!I38</f>
        <v>0</v>
      </c>
      <c r="H37" s="45">
        <f>'P1 - Přehled'!J38</f>
        <v>0</v>
      </c>
    </row>
    <row r="38" spans="1:8" ht="10.5" customHeight="1" x14ac:dyDescent="0.2">
      <c r="A38" s="107" t="s">
        <v>168</v>
      </c>
      <c r="B38" s="111"/>
      <c r="C38" s="42"/>
      <c r="D38" s="42">
        <v>543</v>
      </c>
      <c r="E38" s="50" t="s">
        <v>21</v>
      </c>
      <c r="F38" s="45">
        <f>'P1 - Přehled'!H39</f>
        <v>0</v>
      </c>
      <c r="G38" s="45">
        <f>'P1 - Přehled'!I39</f>
        <v>0</v>
      </c>
      <c r="H38" s="45">
        <f>'P1 - Přehled'!J39</f>
        <v>0</v>
      </c>
    </row>
    <row r="39" spans="1:8" s="1" customFormat="1" ht="10.5" customHeight="1" x14ac:dyDescent="0.2">
      <c r="A39" s="107" t="s">
        <v>169</v>
      </c>
      <c r="B39" s="111"/>
      <c r="C39" s="42"/>
      <c r="D39" s="42">
        <v>544</v>
      </c>
      <c r="E39" s="50" t="s">
        <v>23</v>
      </c>
      <c r="F39" s="45">
        <f>'P1 - Přehled'!H40</f>
        <v>0</v>
      </c>
      <c r="G39" s="45">
        <f>'P1 - Přehled'!I40</f>
        <v>0</v>
      </c>
      <c r="H39" s="45">
        <f>'P1 - Přehled'!J40</f>
        <v>0</v>
      </c>
    </row>
    <row r="40" spans="1:8" ht="10.5" customHeight="1" x14ac:dyDescent="0.2">
      <c r="A40" s="107" t="s">
        <v>170</v>
      </c>
      <c r="B40" s="111"/>
      <c r="C40" s="42"/>
      <c r="D40" s="42">
        <v>547</v>
      </c>
      <c r="E40" s="50" t="s">
        <v>22</v>
      </c>
      <c r="F40" s="45">
        <f>'P1 - Přehled'!H41</f>
        <v>0</v>
      </c>
      <c r="G40" s="45">
        <f>'P1 - Přehled'!I41</f>
        <v>0</v>
      </c>
      <c r="H40" s="45">
        <f>'P1 - Přehled'!J41</f>
        <v>0</v>
      </c>
    </row>
    <row r="41" spans="1:8" s="1" customFormat="1" ht="10.5" customHeight="1" x14ac:dyDescent="0.2">
      <c r="A41" s="107" t="s">
        <v>171</v>
      </c>
      <c r="B41" s="111"/>
      <c r="C41" s="70"/>
      <c r="D41" s="51">
        <v>548</v>
      </c>
      <c r="E41" s="52" t="s">
        <v>78</v>
      </c>
      <c r="F41" s="45">
        <f>'P1 - Přehled'!H42</f>
        <v>0</v>
      </c>
      <c r="G41" s="45">
        <f>'P1 - Přehled'!I42</f>
        <v>0</v>
      </c>
      <c r="H41" s="45">
        <f>'P1 - Přehled'!J42</f>
        <v>0</v>
      </c>
    </row>
    <row r="42" spans="1:8" s="1" customFormat="1" ht="10.5" customHeight="1" x14ac:dyDescent="0.2">
      <c r="A42" s="107" t="s">
        <v>172</v>
      </c>
      <c r="B42" s="111"/>
      <c r="C42" s="51"/>
      <c r="D42" s="51">
        <v>549</v>
      </c>
      <c r="E42" s="52" t="s">
        <v>221</v>
      </c>
      <c r="F42" s="45">
        <f>'P1 - Přehled'!H43</f>
        <v>52072</v>
      </c>
      <c r="G42" s="45">
        <v>60000</v>
      </c>
      <c r="H42" s="45">
        <v>60000</v>
      </c>
    </row>
    <row r="43" spans="1:8" ht="10.5" customHeight="1" x14ac:dyDescent="0.2">
      <c r="A43" s="107" t="s">
        <v>173</v>
      </c>
      <c r="B43" s="96">
        <v>55</v>
      </c>
      <c r="C43" s="53" t="s">
        <v>101</v>
      </c>
      <c r="D43" s="53"/>
      <c r="E43" s="53"/>
      <c r="F43" s="39">
        <f>SUM(F44:F51)</f>
        <v>634722</v>
      </c>
      <c r="G43" s="39">
        <f>SUM(G44:G51)</f>
        <v>685000</v>
      </c>
      <c r="H43" s="39">
        <f>SUM(H44:H51)</f>
        <v>685000</v>
      </c>
    </row>
    <row r="44" spans="1:8" ht="10.5" customHeight="1" x14ac:dyDescent="0.2">
      <c r="A44" s="107" t="s">
        <v>174</v>
      </c>
      <c r="B44" s="109"/>
      <c r="C44" s="42"/>
      <c r="D44" s="42">
        <v>551</v>
      </c>
      <c r="E44" s="50" t="s">
        <v>90</v>
      </c>
      <c r="F44" s="45">
        <f>'P1 - Přehled'!H45</f>
        <v>84722</v>
      </c>
      <c r="G44" s="45">
        <v>85000</v>
      </c>
      <c r="H44" s="45">
        <v>85000</v>
      </c>
    </row>
    <row r="45" spans="1:8" ht="10.5" customHeight="1" x14ac:dyDescent="0.2">
      <c r="A45" s="107" t="s">
        <v>175</v>
      </c>
      <c r="B45" s="111"/>
      <c r="C45" s="42"/>
      <c r="D45" s="42">
        <v>552</v>
      </c>
      <c r="E45" s="50" t="s">
        <v>223</v>
      </c>
      <c r="F45" s="45">
        <f>'P1 - Přehled'!H46</f>
        <v>0</v>
      </c>
      <c r="G45" s="45">
        <f>'P1 - Přehled'!I46</f>
        <v>0</v>
      </c>
      <c r="H45" s="45">
        <f>'P1 - Přehled'!J46</f>
        <v>0</v>
      </c>
    </row>
    <row r="46" spans="1:8" ht="10.5" customHeight="1" x14ac:dyDescent="0.2">
      <c r="A46" s="107" t="s">
        <v>176</v>
      </c>
      <c r="B46" s="110"/>
      <c r="C46" s="42"/>
      <c r="D46" s="42">
        <v>553</v>
      </c>
      <c r="E46" s="50" t="s">
        <v>224</v>
      </c>
      <c r="F46" s="45">
        <f>'P1 - Přehled'!H47</f>
        <v>0</v>
      </c>
      <c r="G46" s="45">
        <f>'P1 - Přehled'!I47</f>
        <v>0</v>
      </c>
      <c r="H46" s="45">
        <f>'P1 - Přehled'!J47</f>
        <v>0</v>
      </c>
    </row>
    <row r="47" spans="1:8" s="1" customFormat="1" ht="10.5" customHeight="1" x14ac:dyDescent="0.2">
      <c r="A47" s="107" t="s">
        <v>177</v>
      </c>
      <c r="B47" s="111"/>
      <c r="C47" s="35"/>
      <c r="D47" s="42">
        <v>554</v>
      </c>
      <c r="E47" s="50" t="s">
        <v>79</v>
      </c>
      <c r="F47" s="45">
        <f>'P1 - Přehled'!H48</f>
        <v>0</v>
      </c>
      <c r="G47" s="45">
        <f>'P1 - Přehled'!I48</f>
        <v>0</v>
      </c>
      <c r="H47" s="45">
        <f>'P1 - Přehled'!J48</f>
        <v>0</v>
      </c>
    </row>
    <row r="48" spans="1:8" ht="10.5" customHeight="1" x14ac:dyDescent="0.2">
      <c r="A48" s="107" t="s">
        <v>178</v>
      </c>
      <c r="B48" s="110"/>
      <c r="C48" s="42"/>
      <c r="D48" s="42">
        <v>555</v>
      </c>
      <c r="E48" s="50" t="s">
        <v>91</v>
      </c>
      <c r="F48" s="45">
        <f>'P1 - Přehled'!H49</f>
        <v>0</v>
      </c>
      <c r="G48" s="45">
        <f>'P1 - Přehled'!I49</f>
        <v>0</v>
      </c>
      <c r="H48" s="45">
        <f>'P1 - Přehled'!J49</f>
        <v>0</v>
      </c>
    </row>
    <row r="49" spans="1:8" ht="10.5" customHeight="1" x14ac:dyDescent="0.2">
      <c r="A49" s="107" t="s">
        <v>179</v>
      </c>
      <c r="B49" s="110"/>
      <c r="C49" s="51"/>
      <c r="D49" s="51">
        <v>556</v>
      </c>
      <c r="E49" s="52" t="s">
        <v>92</v>
      </c>
      <c r="F49" s="45">
        <f>'P1 - Přehled'!H50</f>
        <v>0</v>
      </c>
      <c r="G49" s="45">
        <f>'P1 - Přehled'!I50</f>
        <v>0</v>
      </c>
      <c r="H49" s="45">
        <f>'P1 - Přehled'!J50</f>
        <v>0</v>
      </c>
    </row>
    <row r="50" spans="1:8" s="1" customFormat="1" ht="10.5" customHeight="1" x14ac:dyDescent="0.2">
      <c r="A50" s="107" t="s">
        <v>180</v>
      </c>
      <c r="B50" s="111"/>
      <c r="C50" s="42"/>
      <c r="D50" s="42">
        <v>557</v>
      </c>
      <c r="E50" s="50" t="s">
        <v>225</v>
      </c>
      <c r="F50" s="45">
        <f>'P1 - Přehled'!H51</f>
        <v>0</v>
      </c>
      <c r="G50" s="45">
        <f>'P1 - Přehled'!I51</f>
        <v>0</v>
      </c>
      <c r="H50" s="45">
        <f>'P1 - Přehled'!J51</f>
        <v>0</v>
      </c>
    </row>
    <row r="51" spans="1:8" s="1" customFormat="1" ht="10.5" customHeight="1" x14ac:dyDescent="0.2">
      <c r="A51" s="107" t="s">
        <v>181</v>
      </c>
      <c r="B51" s="111"/>
      <c r="C51" s="42"/>
      <c r="D51" s="42">
        <v>558</v>
      </c>
      <c r="E51" s="50" t="s">
        <v>226</v>
      </c>
      <c r="F51" s="45">
        <f>'P1 - Přehled'!H52</f>
        <v>550000</v>
      </c>
      <c r="G51" s="45">
        <v>600000</v>
      </c>
      <c r="H51" s="45">
        <v>600000</v>
      </c>
    </row>
    <row r="52" spans="1:8" ht="10.5" customHeight="1" x14ac:dyDescent="0.2">
      <c r="A52" s="107" t="s">
        <v>182</v>
      </c>
      <c r="B52" s="96">
        <v>56</v>
      </c>
      <c r="C52" s="53" t="s">
        <v>80</v>
      </c>
      <c r="D52" s="53"/>
      <c r="E52" s="53"/>
      <c r="F52" s="39">
        <f>SUM(F53:F56)</f>
        <v>0</v>
      </c>
      <c r="G52" s="39">
        <f>SUM(G53:G56)</f>
        <v>0</v>
      </c>
      <c r="H52" s="39">
        <f>SUM(H53:H56)</f>
        <v>0</v>
      </c>
    </row>
    <row r="53" spans="1:8" s="1" customFormat="1" ht="10.5" customHeight="1" x14ac:dyDescent="0.2">
      <c r="A53" s="107" t="s">
        <v>183</v>
      </c>
      <c r="B53" s="111"/>
      <c r="C53" s="51"/>
      <c r="D53" s="58">
        <v>562</v>
      </c>
      <c r="E53" s="71" t="s">
        <v>20</v>
      </c>
      <c r="F53" s="45">
        <f>'P1 - Přehled'!H54</f>
        <v>0</v>
      </c>
      <c r="G53" s="45">
        <f>'P1 - Přehled'!I54</f>
        <v>0</v>
      </c>
      <c r="H53" s="45">
        <f>'P1 - Přehled'!J54</f>
        <v>0</v>
      </c>
    </row>
    <row r="54" spans="1:8" s="1" customFormat="1" ht="10.5" customHeight="1" x14ac:dyDescent="0.2">
      <c r="A54" s="107" t="s">
        <v>184</v>
      </c>
      <c r="B54" s="111"/>
      <c r="C54" s="51"/>
      <c r="D54" s="58">
        <v>563</v>
      </c>
      <c r="E54" s="71" t="s">
        <v>77</v>
      </c>
      <c r="F54" s="45">
        <f>'P1 - Přehled'!H55</f>
        <v>0</v>
      </c>
      <c r="G54" s="45">
        <f>'P1 - Přehled'!I55</f>
        <v>0</v>
      </c>
      <c r="H54" s="45">
        <f>'P1 - Přehled'!J55</f>
        <v>0</v>
      </c>
    </row>
    <row r="55" spans="1:8" s="1" customFormat="1" ht="10.5" customHeight="1" x14ac:dyDescent="0.2">
      <c r="A55" s="107" t="s">
        <v>185</v>
      </c>
      <c r="B55" s="111"/>
      <c r="C55" s="70"/>
      <c r="D55" s="58">
        <v>564</v>
      </c>
      <c r="E55" s="71" t="s">
        <v>81</v>
      </c>
      <c r="F55" s="45">
        <f>'P1 - Přehled'!H56</f>
        <v>0</v>
      </c>
      <c r="G55" s="45">
        <f>'P1 - Přehled'!I56</f>
        <v>0</v>
      </c>
      <c r="H55" s="45">
        <f>'P1 - Přehled'!J56</f>
        <v>0</v>
      </c>
    </row>
    <row r="56" spans="1:8" s="1" customFormat="1" ht="10.5" customHeight="1" x14ac:dyDescent="0.2">
      <c r="A56" s="107" t="s">
        <v>186</v>
      </c>
      <c r="B56" s="111"/>
      <c r="C56" s="70"/>
      <c r="D56" s="58">
        <v>569</v>
      </c>
      <c r="E56" s="71" t="s">
        <v>82</v>
      </c>
      <c r="F56" s="45">
        <f>'P1 - Přehled'!H57</f>
        <v>0</v>
      </c>
      <c r="G56" s="45">
        <f>'P1 - Přehled'!I57</f>
        <v>0</v>
      </c>
      <c r="H56" s="45">
        <f>'P1 - Přehled'!J57</f>
        <v>0</v>
      </c>
    </row>
    <row r="57" spans="1:8" ht="10.5" customHeight="1" x14ac:dyDescent="0.2">
      <c r="A57" s="107" t="s">
        <v>187</v>
      </c>
      <c r="B57" s="96">
        <v>57</v>
      </c>
      <c r="C57" s="53" t="s">
        <v>227</v>
      </c>
      <c r="D57" s="53"/>
      <c r="E57" s="53"/>
      <c r="F57" s="39">
        <f>SUM(F58)</f>
        <v>0</v>
      </c>
      <c r="G57" s="39">
        <f>SUM(G58)</f>
        <v>0</v>
      </c>
      <c r="H57" s="39">
        <f>SUM(H58)</f>
        <v>0</v>
      </c>
    </row>
    <row r="58" spans="1:8" ht="10.5" customHeight="1" x14ac:dyDescent="0.2">
      <c r="A58" s="107" t="s">
        <v>188</v>
      </c>
      <c r="B58" s="110"/>
      <c r="C58" s="70"/>
      <c r="D58" s="58">
        <v>572</v>
      </c>
      <c r="E58" s="71" t="s">
        <v>228</v>
      </c>
      <c r="F58" s="45">
        <f>'P1 - Přehled'!H59</f>
        <v>0</v>
      </c>
      <c r="G58" s="45">
        <f>'P1 - Přehled'!I59</f>
        <v>0</v>
      </c>
      <c r="H58" s="45">
        <f>'P1 - Přehled'!J59</f>
        <v>0</v>
      </c>
    </row>
    <row r="59" spans="1:8" ht="10.5" customHeight="1" x14ac:dyDescent="0.2">
      <c r="A59" s="107" t="s">
        <v>189</v>
      </c>
      <c r="B59" s="96">
        <v>59</v>
      </c>
      <c r="C59" s="53" t="s">
        <v>24</v>
      </c>
      <c r="D59" s="36"/>
      <c r="E59" s="36"/>
      <c r="F59" s="39">
        <f>SUM(F60:F61)</f>
        <v>0</v>
      </c>
      <c r="G59" s="39">
        <f>SUM(G60:G61)</f>
        <v>0</v>
      </c>
      <c r="H59" s="39">
        <f>SUM(H60:H61)</f>
        <v>0</v>
      </c>
    </row>
    <row r="60" spans="1:8" ht="10.5" customHeight="1" x14ac:dyDescent="0.2">
      <c r="A60" s="107" t="s">
        <v>190</v>
      </c>
      <c r="B60" s="110"/>
      <c r="C60" s="42"/>
      <c r="D60" s="47">
        <v>591</v>
      </c>
      <c r="E60" s="63" t="s">
        <v>25</v>
      </c>
      <c r="F60" s="45">
        <f>'P1 - Přehled'!H61</f>
        <v>0</v>
      </c>
      <c r="G60" s="45">
        <f>'P1 - Přehled'!I61</f>
        <v>0</v>
      </c>
      <c r="H60" s="45">
        <f>'P1 - Přehled'!J61</f>
        <v>0</v>
      </c>
    </row>
    <row r="61" spans="1:8" ht="10.5" customHeight="1" x14ac:dyDescent="0.2">
      <c r="A61" s="107" t="s">
        <v>191</v>
      </c>
      <c r="B61" s="112"/>
      <c r="C61" s="42"/>
      <c r="D61" s="47">
        <v>595</v>
      </c>
      <c r="E61" s="63" t="s">
        <v>26</v>
      </c>
      <c r="F61" s="45">
        <f>'P1 - Přehled'!H62</f>
        <v>0</v>
      </c>
      <c r="G61" s="45">
        <f>'P1 - Přehled'!I62</f>
        <v>0</v>
      </c>
      <c r="H61" s="45">
        <f>'P1 - Přehled'!J62</f>
        <v>0</v>
      </c>
    </row>
    <row r="62" spans="1:8" ht="10.5" customHeight="1" x14ac:dyDescent="0.2">
      <c r="A62" s="113" t="s">
        <v>192</v>
      </c>
      <c r="B62" s="281" t="s">
        <v>27</v>
      </c>
      <c r="C62" s="282"/>
      <c r="D62" s="282"/>
      <c r="E62" s="283"/>
      <c r="F62" s="114">
        <f>F63+F69+F79+F85</f>
        <v>37415696</v>
      </c>
      <c r="G62" s="114">
        <f>G63+G69+G79+G85</f>
        <v>37693753</v>
      </c>
      <c r="H62" s="114">
        <f>H63+H69+H79+H85</f>
        <v>37693753</v>
      </c>
    </row>
    <row r="63" spans="1:8" ht="10.5" customHeight="1" x14ac:dyDescent="0.2">
      <c r="A63" s="107" t="s">
        <v>193</v>
      </c>
      <c r="B63" s="96">
        <v>60</v>
      </c>
      <c r="C63" s="53" t="s">
        <v>103</v>
      </c>
      <c r="D63" s="53"/>
      <c r="E63" s="53"/>
      <c r="F63" s="39">
        <f>SUM(F64:F68)</f>
        <v>1500000</v>
      </c>
      <c r="G63" s="39">
        <f>SUM(G64:G68)</f>
        <v>1500000</v>
      </c>
      <c r="H63" s="39">
        <f>SUM(H64:H68)</f>
        <v>1500000</v>
      </c>
    </row>
    <row r="64" spans="1:8" ht="10.5" customHeight="1" x14ac:dyDescent="0.2">
      <c r="A64" s="107" t="s">
        <v>194</v>
      </c>
      <c r="B64" s="110"/>
      <c r="C64" s="42"/>
      <c r="D64" s="42">
        <v>601</v>
      </c>
      <c r="E64" s="50" t="s">
        <v>93</v>
      </c>
      <c r="F64" s="45">
        <f>'P1 - Přehled'!H65</f>
        <v>0</v>
      </c>
      <c r="G64" s="45">
        <f>'P1 - Přehled'!I65</f>
        <v>0</v>
      </c>
      <c r="H64" s="45">
        <f>'P1 - Přehled'!J65</f>
        <v>0</v>
      </c>
    </row>
    <row r="65" spans="1:8" ht="10.5" customHeight="1" x14ac:dyDescent="0.2">
      <c r="A65" s="107" t="s">
        <v>195</v>
      </c>
      <c r="B65" s="110"/>
      <c r="C65" s="42"/>
      <c r="D65" s="42">
        <v>602</v>
      </c>
      <c r="E65" s="50" t="s">
        <v>94</v>
      </c>
      <c r="F65" s="45">
        <f>'P1 - Přehled'!H66</f>
        <v>1500000</v>
      </c>
      <c r="G65" s="45">
        <v>1500000</v>
      </c>
      <c r="H65" s="45">
        <v>1500000</v>
      </c>
    </row>
    <row r="66" spans="1:8" s="1" customFormat="1" ht="10.5" customHeight="1" x14ac:dyDescent="0.2">
      <c r="A66" s="107" t="s">
        <v>196</v>
      </c>
      <c r="B66" s="111"/>
      <c r="C66" s="70"/>
      <c r="D66" s="51">
        <v>603</v>
      </c>
      <c r="E66" s="52" t="s">
        <v>83</v>
      </c>
      <c r="F66" s="45">
        <f>'P1 - Přehled'!H67</f>
        <v>0</v>
      </c>
      <c r="G66" s="45">
        <f>'P1 - Přehled'!I67</f>
        <v>0</v>
      </c>
      <c r="H66" s="45">
        <f>'P1 - Přehled'!J67</f>
        <v>0</v>
      </c>
    </row>
    <row r="67" spans="1:8" s="1" customFormat="1" ht="10.5" customHeight="1" x14ac:dyDescent="0.2">
      <c r="A67" s="107" t="s">
        <v>197</v>
      </c>
      <c r="B67" s="111"/>
      <c r="C67" s="70"/>
      <c r="D67" s="51">
        <v>604</v>
      </c>
      <c r="E67" s="52" t="s">
        <v>102</v>
      </c>
      <c r="F67" s="45">
        <f>'P1 - Přehled'!H68</f>
        <v>0</v>
      </c>
      <c r="G67" s="45">
        <f>'P1 - Přehled'!I68</f>
        <v>0</v>
      </c>
      <c r="H67" s="45">
        <f>'P1 - Přehled'!J68</f>
        <v>0</v>
      </c>
    </row>
    <row r="68" spans="1:8" ht="10.5" customHeight="1" x14ac:dyDescent="0.2">
      <c r="A68" s="107" t="s">
        <v>198</v>
      </c>
      <c r="B68" s="110"/>
      <c r="C68" s="51"/>
      <c r="D68" s="51">
        <v>609</v>
      </c>
      <c r="E68" s="52" t="s">
        <v>98</v>
      </c>
      <c r="F68" s="45">
        <f>'P1 - Přehled'!H69</f>
        <v>0</v>
      </c>
      <c r="G68" s="45">
        <f>'P1 - Přehled'!I69</f>
        <v>0</v>
      </c>
      <c r="H68" s="45">
        <f>'P1 - Přehled'!J69</f>
        <v>0</v>
      </c>
    </row>
    <row r="69" spans="1:8" ht="10.5" customHeight="1" x14ac:dyDescent="0.2">
      <c r="A69" s="107" t="s">
        <v>199</v>
      </c>
      <c r="B69" s="96">
        <v>64</v>
      </c>
      <c r="C69" s="53" t="s">
        <v>124</v>
      </c>
      <c r="D69" s="53"/>
      <c r="E69" s="53"/>
      <c r="F69" s="39">
        <f>SUM(F70:F78)</f>
        <v>32072</v>
      </c>
      <c r="G69" s="39">
        <f>SUM(G70:G78)</f>
        <v>20000</v>
      </c>
      <c r="H69" s="39">
        <f>SUM(H70:H78)</f>
        <v>20000</v>
      </c>
    </row>
    <row r="70" spans="1:8" ht="10.5" customHeight="1" x14ac:dyDescent="0.2">
      <c r="A70" s="107" t="s">
        <v>200</v>
      </c>
      <c r="B70" s="110"/>
      <c r="C70" s="42"/>
      <c r="D70" s="42">
        <v>641</v>
      </c>
      <c r="E70" s="50" t="s">
        <v>19</v>
      </c>
      <c r="F70" s="45">
        <f>'P1 - Přehled'!H71</f>
        <v>0</v>
      </c>
      <c r="G70" s="45">
        <f>'P1 - Přehled'!I71</f>
        <v>0</v>
      </c>
      <c r="H70" s="45">
        <f>'P1 - Přehled'!J71</f>
        <v>0</v>
      </c>
    </row>
    <row r="71" spans="1:8" ht="10.5" customHeight="1" x14ac:dyDescent="0.2">
      <c r="A71" s="107" t="s">
        <v>201</v>
      </c>
      <c r="B71" s="110"/>
      <c r="C71" s="42"/>
      <c r="D71" s="42">
        <v>642</v>
      </c>
      <c r="E71" s="50" t="s">
        <v>95</v>
      </c>
      <c r="F71" s="45">
        <f>'P1 - Přehled'!H72</f>
        <v>0</v>
      </c>
      <c r="G71" s="45">
        <f>'P1 - Přehled'!I72</f>
        <v>0</v>
      </c>
      <c r="H71" s="45">
        <f>'P1 - Přehled'!J72</f>
        <v>0</v>
      </c>
    </row>
    <row r="72" spans="1:8" ht="10.5" customHeight="1" x14ac:dyDescent="0.2">
      <c r="A72" s="107" t="s">
        <v>202</v>
      </c>
      <c r="B72" s="110"/>
      <c r="C72" s="42"/>
      <c r="D72" s="42">
        <v>643</v>
      </c>
      <c r="E72" s="50" t="s">
        <v>218</v>
      </c>
      <c r="F72" s="45">
        <f>'P1 - Přehled'!H73</f>
        <v>0</v>
      </c>
      <c r="G72" s="45">
        <f>'P1 - Přehled'!I73</f>
        <v>0</v>
      </c>
      <c r="H72" s="45">
        <f>'P1 - Přehled'!J73</f>
        <v>0</v>
      </c>
    </row>
    <row r="73" spans="1:8" ht="10.5" customHeight="1" x14ac:dyDescent="0.2">
      <c r="A73" s="107" t="s">
        <v>203</v>
      </c>
      <c r="B73" s="110"/>
      <c r="C73" s="42"/>
      <c r="D73" s="47">
        <v>644</v>
      </c>
      <c r="E73" s="50" t="s">
        <v>99</v>
      </c>
      <c r="F73" s="45">
        <f>'P1 - Přehled'!H74</f>
        <v>0</v>
      </c>
      <c r="G73" s="45">
        <f>'P1 - Přehled'!I74</f>
        <v>0</v>
      </c>
      <c r="H73" s="45">
        <f>'P1 - Přehled'!J74</f>
        <v>0</v>
      </c>
    </row>
    <row r="74" spans="1:8" ht="10.5" customHeight="1" x14ac:dyDescent="0.2">
      <c r="A74" s="107" t="s">
        <v>204</v>
      </c>
      <c r="B74" s="110"/>
      <c r="C74" s="42"/>
      <c r="D74" s="47">
        <v>645</v>
      </c>
      <c r="E74" s="63" t="s">
        <v>84</v>
      </c>
      <c r="F74" s="45">
        <f>'P1 - Přehled'!H75</f>
        <v>0</v>
      </c>
      <c r="G74" s="45">
        <f>'P1 - Přehled'!I75</f>
        <v>0</v>
      </c>
      <c r="H74" s="45">
        <f>'P1 - Přehled'!J75</f>
        <v>0</v>
      </c>
    </row>
    <row r="75" spans="1:8" ht="10.5" customHeight="1" x14ac:dyDescent="0.2">
      <c r="A75" s="107" t="s">
        <v>205</v>
      </c>
      <c r="B75" s="110"/>
      <c r="C75" s="42"/>
      <c r="D75" s="47">
        <v>646</v>
      </c>
      <c r="E75" s="63" t="s">
        <v>123</v>
      </c>
      <c r="F75" s="45">
        <f>'P1 - Přehled'!H76</f>
        <v>0</v>
      </c>
      <c r="G75" s="45">
        <f>'P1 - Přehled'!I76</f>
        <v>0</v>
      </c>
      <c r="H75" s="45">
        <f>'P1 - Přehled'!J76</f>
        <v>0</v>
      </c>
    </row>
    <row r="76" spans="1:8" ht="10.5" customHeight="1" x14ac:dyDescent="0.2">
      <c r="A76" s="107" t="s">
        <v>206</v>
      </c>
      <c r="B76" s="110"/>
      <c r="C76" s="42"/>
      <c r="D76" s="47">
        <v>647</v>
      </c>
      <c r="E76" s="63" t="s">
        <v>85</v>
      </c>
      <c r="F76" s="45">
        <f>'P1 - Přehled'!H77</f>
        <v>0</v>
      </c>
      <c r="G76" s="45">
        <f>'P1 - Přehled'!I77</f>
        <v>0</v>
      </c>
      <c r="H76" s="45">
        <f>'P1 - Přehled'!J77</f>
        <v>0</v>
      </c>
    </row>
    <row r="77" spans="1:8" ht="10.5" customHeight="1" x14ac:dyDescent="0.2">
      <c r="A77" s="107" t="s">
        <v>207</v>
      </c>
      <c r="B77" s="110"/>
      <c r="C77" s="42"/>
      <c r="D77" s="47">
        <v>648</v>
      </c>
      <c r="E77" s="63" t="s">
        <v>96</v>
      </c>
      <c r="F77" s="45">
        <f>'P1 - Přehled'!H78</f>
        <v>32072</v>
      </c>
      <c r="G77" s="45">
        <v>20000</v>
      </c>
      <c r="H77" s="45">
        <v>20000</v>
      </c>
    </row>
    <row r="78" spans="1:8" ht="10.5" customHeight="1" x14ac:dyDescent="0.2">
      <c r="A78" s="107" t="s">
        <v>208</v>
      </c>
      <c r="B78" s="110"/>
      <c r="C78" s="51"/>
      <c r="D78" s="58">
        <v>649</v>
      </c>
      <c r="E78" s="71" t="s">
        <v>97</v>
      </c>
      <c r="F78" s="45">
        <f>'P1 - Přehled'!H79</f>
        <v>0</v>
      </c>
      <c r="G78" s="45">
        <f>'P1 - Přehled'!I79</f>
        <v>0</v>
      </c>
      <c r="H78" s="45">
        <f>'P1 - Přehled'!J79</f>
        <v>0</v>
      </c>
    </row>
    <row r="79" spans="1:8" ht="10.5" customHeight="1" x14ac:dyDescent="0.2">
      <c r="A79" s="107" t="s">
        <v>209</v>
      </c>
      <c r="B79" s="96">
        <v>66</v>
      </c>
      <c r="C79" s="53" t="s">
        <v>86</v>
      </c>
      <c r="D79" s="53"/>
      <c r="E79" s="53"/>
      <c r="F79" s="39">
        <f>SUM(F80:F84)</f>
        <v>1600</v>
      </c>
      <c r="G79" s="39">
        <f>SUM(G80:G84)</f>
        <v>1700</v>
      </c>
      <c r="H79" s="39">
        <f>SUM(H80:H84)</f>
        <v>1700</v>
      </c>
    </row>
    <row r="80" spans="1:8" ht="10.5" customHeight="1" x14ac:dyDescent="0.2">
      <c r="A80" s="107" t="s">
        <v>210</v>
      </c>
      <c r="B80" s="110"/>
      <c r="C80" s="51"/>
      <c r="D80" s="58">
        <v>662</v>
      </c>
      <c r="E80" s="71" t="s">
        <v>20</v>
      </c>
      <c r="F80" s="45">
        <f>'P1 - Přehled'!H81</f>
        <v>1600</v>
      </c>
      <c r="G80" s="45">
        <v>1700</v>
      </c>
      <c r="H80" s="45">
        <v>1700</v>
      </c>
    </row>
    <row r="81" spans="1:8" ht="10.5" customHeight="1" x14ac:dyDescent="0.2">
      <c r="A81" s="107" t="s">
        <v>211</v>
      </c>
      <c r="B81" s="110"/>
      <c r="C81" s="51"/>
      <c r="D81" s="58">
        <v>663</v>
      </c>
      <c r="E81" s="71" t="s">
        <v>87</v>
      </c>
      <c r="F81" s="45">
        <f>'P1 - Přehled'!H82</f>
        <v>0</v>
      </c>
      <c r="G81" s="45">
        <f>'P1 - Přehled'!I82</f>
        <v>0</v>
      </c>
      <c r="H81" s="45">
        <f>'P1 - Přehled'!J82</f>
        <v>0</v>
      </c>
    </row>
    <row r="82" spans="1:8" ht="10.5" customHeight="1" x14ac:dyDescent="0.2">
      <c r="A82" s="107" t="s">
        <v>212</v>
      </c>
      <c r="B82" s="110"/>
      <c r="C82" s="51"/>
      <c r="D82" s="58">
        <v>664</v>
      </c>
      <c r="E82" s="71" t="s">
        <v>88</v>
      </c>
      <c r="F82" s="45">
        <f>'P1 - Přehled'!H83</f>
        <v>0</v>
      </c>
      <c r="G82" s="45">
        <f>'P1 - Přehled'!I83</f>
        <v>0</v>
      </c>
      <c r="H82" s="45">
        <f>'P1 - Přehled'!J83</f>
        <v>0</v>
      </c>
    </row>
    <row r="83" spans="1:8" ht="10.5" customHeight="1" x14ac:dyDescent="0.2">
      <c r="A83" s="107" t="s">
        <v>213</v>
      </c>
      <c r="B83" s="110"/>
      <c r="C83" s="51"/>
      <c r="D83" s="58">
        <v>665</v>
      </c>
      <c r="E83" s="71" t="s">
        <v>219</v>
      </c>
      <c r="F83" s="45">
        <f>'P1 - Přehled'!H84</f>
        <v>0</v>
      </c>
      <c r="G83" s="45">
        <f>'P1 - Přehled'!I84</f>
        <v>0</v>
      </c>
      <c r="H83" s="45">
        <f>'P1 - Přehled'!J84</f>
        <v>0</v>
      </c>
    </row>
    <row r="84" spans="1:8" ht="10.5" customHeight="1" x14ac:dyDescent="0.2">
      <c r="A84" s="107" t="s">
        <v>214</v>
      </c>
      <c r="B84" s="110"/>
      <c r="C84" s="51"/>
      <c r="D84" s="58">
        <v>669</v>
      </c>
      <c r="E84" s="71" t="s">
        <v>89</v>
      </c>
      <c r="F84" s="45">
        <f>'P1 - Přehled'!H85</f>
        <v>0</v>
      </c>
      <c r="G84" s="45">
        <f>'P1 - Přehled'!I85</f>
        <v>0</v>
      </c>
      <c r="H84" s="45">
        <f>'P1 - Přehled'!J85</f>
        <v>0</v>
      </c>
    </row>
    <row r="85" spans="1:8" ht="10.5" customHeight="1" x14ac:dyDescent="0.2">
      <c r="A85" s="107" t="s">
        <v>215</v>
      </c>
      <c r="B85" s="96">
        <v>67</v>
      </c>
      <c r="C85" s="254" t="s">
        <v>220</v>
      </c>
      <c r="D85" s="255"/>
      <c r="E85" s="256"/>
      <c r="F85" s="39">
        <f>F86</f>
        <v>35882024</v>
      </c>
      <c r="G85" s="39">
        <f>G86</f>
        <v>36172053</v>
      </c>
      <c r="H85" s="39">
        <f>H86</f>
        <v>36172053</v>
      </c>
    </row>
    <row r="86" spans="1:8" ht="10.5" customHeight="1" x14ac:dyDescent="0.2">
      <c r="A86" s="107" t="s">
        <v>216</v>
      </c>
      <c r="B86" s="110"/>
      <c r="C86" s="51"/>
      <c r="D86" s="58">
        <v>672</v>
      </c>
      <c r="E86" s="71" t="s">
        <v>229</v>
      </c>
      <c r="F86" s="45">
        <f>'P1 - Přehled'!H87</f>
        <v>35882024</v>
      </c>
      <c r="G86" s="45">
        <v>36172053</v>
      </c>
      <c r="H86" s="45">
        <v>36172053</v>
      </c>
    </row>
    <row r="87" spans="1:8" ht="10.5" customHeight="1" thickBot="1" x14ac:dyDescent="0.25">
      <c r="A87" s="115" t="s">
        <v>217</v>
      </c>
      <c r="B87" s="116" t="s">
        <v>234</v>
      </c>
      <c r="C87" s="74"/>
      <c r="D87" s="74"/>
      <c r="E87" s="75"/>
      <c r="F87" s="76">
        <f>+F62-F9</f>
        <v>0</v>
      </c>
      <c r="G87" s="76">
        <f>+G62-G9</f>
        <v>0</v>
      </c>
      <c r="H87" s="77">
        <f>+H62-H9</f>
        <v>0</v>
      </c>
    </row>
    <row r="88" spans="1:8" ht="9.75" customHeight="1" thickBot="1" x14ac:dyDescent="0.25">
      <c r="A88" s="41"/>
      <c r="B88" s="78"/>
      <c r="C88" s="78"/>
      <c r="D88" s="78"/>
      <c r="E88" s="68"/>
      <c r="F88" s="79"/>
      <c r="G88" s="76"/>
    </row>
    <row r="89" spans="1:8" ht="11.25" customHeight="1" x14ac:dyDescent="0.2"/>
    <row r="90" spans="1:8" ht="14.25" customHeight="1" x14ac:dyDescent="0.2">
      <c r="A90" s="261" t="s">
        <v>328</v>
      </c>
      <c r="B90" s="278"/>
      <c r="C90" s="278"/>
      <c r="D90" s="278"/>
      <c r="E90" s="80"/>
      <c r="F90" s="117" t="s">
        <v>340</v>
      </c>
      <c r="G90" s="11"/>
      <c r="H90" s="85" t="s">
        <v>46</v>
      </c>
    </row>
    <row r="91" spans="1:8" x14ac:dyDescent="0.2">
      <c r="F91" s="15"/>
    </row>
    <row r="92" spans="1:8" x14ac:dyDescent="0.2">
      <c r="A92" s="261" t="s">
        <v>329</v>
      </c>
      <c r="B92" s="261"/>
      <c r="C92" s="278"/>
      <c r="D92" s="278"/>
      <c r="E92" s="80"/>
      <c r="F92" s="117" t="s">
        <v>340</v>
      </c>
      <c r="H92" s="85" t="s">
        <v>46</v>
      </c>
    </row>
    <row r="93" spans="1:8" x14ac:dyDescent="0.2">
      <c r="C93" s="13"/>
      <c r="D93" s="13"/>
      <c r="F93" s="118"/>
      <c r="H93" s="85"/>
    </row>
    <row r="94" spans="1:8" x14ac:dyDescent="0.2">
      <c r="A94" s="261" t="s">
        <v>319</v>
      </c>
      <c r="B94" s="261"/>
      <c r="C94" s="278"/>
      <c r="D94" s="278"/>
      <c r="E94" s="15" t="s">
        <v>269</v>
      </c>
      <c r="F94" s="117" t="s">
        <v>133</v>
      </c>
      <c r="G94" s="82"/>
      <c r="H94" s="85" t="s">
        <v>46</v>
      </c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topLeftCell="A61" workbookViewId="0">
      <selection activeCell="J64" sqref="J64"/>
    </sheetView>
  </sheetViews>
  <sheetFormatPr defaultColWidth="8.85546875" defaultRowHeight="12.75" x14ac:dyDescent="0.2"/>
  <cols>
    <col min="1" max="1" width="7.42578125" style="86" customWidth="1"/>
    <col min="2" max="2" width="30.42578125" style="87" customWidth="1"/>
    <col min="3" max="3" width="11.42578125" style="88" customWidth="1"/>
    <col min="4" max="4" width="40.7109375" style="86" customWidth="1"/>
    <col min="5" max="5" width="11.7109375" style="88" customWidth="1"/>
    <col min="6" max="6" width="40.5703125" style="86" customWidth="1"/>
    <col min="7" max="16384" width="8.85546875" style="86"/>
  </cols>
  <sheetData>
    <row r="1" spans="1:8" x14ac:dyDescent="0.2">
      <c r="A1" s="15"/>
      <c r="B1" s="80" t="s">
        <v>0</v>
      </c>
      <c r="C1" s="80"/>
      <c r="D1" s="80"/>
      <c r="E1" s="80"/>
      <c r="F1" s="11"/>
      <c r="G1" s="15"/>
      <c r="H1" s="18"/>
    </row>
    <row r="2" spans="1:8" x14ac:dyDescent="0.2">
      <c r="A2" s="15"/>
      <c r="B2" s="80" t="s">
        <v>126</v>
      </c>
      <c r="C2" s="80"/>
      <c r="D2" s="80"/>
      <c r="E2" s="18" t="s">
        <v>131</v>
      </c>
      <c r="F2" s="12">
        <f>'P1 - Přehled'!H2</f>
        <v>1408</v>
      </c>
      <c r="H2" s="18"/>
    </row>
    <row r="3" spans="1:8" x14ac:dyDescent="0.2">
      <c r="A3" s="15"/>
      <c r="B3" s="15"/>
      <c r="C3" s="15"/>
      <c r="D3" s="15"/>
      <c r="E3" s="15"/>
      <c r="F3" s="15"/>
      <c r="G3" s="15"/>
      <c r="H3" s="15"/>
    </row>
    <row r="4" spans="1:8" x14ac:dyDescent="0.2">
      <c r="A4" s="6" t="s">
        <v>242</v>
      </c>
    </row>
    <row r="5" spans="1:8" x14ac:dyDescent="0.2">
      <c r="A5" s="6" t="s">
        <v>305</v>
      </c>
    </row>
    <row r="6" spans="1:8" ht="13.5" thickBot="1" x14ac:dyDescent="0.25">
      <c r="C6" s="5" t="s">
        <v>295</v>
      </c>
      <c r="D6" s="2" t="s">
        <v>241</v>
      </c>
      <c r="E6" s="5" t="s">
        <v>304</v>
      </c>
      <c r="F6" s="2" t="s">
        <v>241</v>
      </c>
    </row>
    <row r="7" spans="1:8" s="6" customFormat="1" ht="13.5" thickBot="1" x14ac:dyDescent="0.25">
      <c r="A7" s="284" t="s">
        <v>4</v>
      </c>
      <c r="B7" s="285"/>
      <c r="C7" s="10">
        <f>'P7 - Střednědobý výhled'!G9/'P7 - Střednědobý výhled'!F9</f>
        <v>1.007431560273528</v>
      </c>
      <c r="D7" s="8"/>
      <c r="E7" s="10">
        <f>'P7 - Střednědobý výhled'!H9/'P7 - Střednědobý výhled'!G9</f>
        <v>1</v>
      </c>
      <c r="F7" s="9"/>
    </row>
    <row r="8" spans="1:8" x14ac:dyDescent="0.2">
      <c r="A8" s="89">
        <v>50</v>
      </c>
      <c r="B8" s="90" t="s">
        <v>5</v>
      </c>
      <c r="C8" s="91">
        <f>'P7 - Střednědobý výhled'!G10/'P7 - Střednědobý výhled'!F10</f>
        <v>1.0677966101694916</v>
      </c>
      <c r="D8" s="7"/>
      <c r="E8" s="91">
        <f>'P7 - Střednědobý výhled'!H10/'P7 - Střednědobý výhled'!G10</f>
        <v>1</v>
      </c>
      <c r="F8" s="7"/>
    </row>
    <row r="9" spans="1:8" x14ac:dyDescent="0.2">
      <c r="A9" s="42">
        <v>501</v>
      </c>
      <c r="B9" s="92" t="s">
        <v>6</v>
      </c>
      <c r="C9" s="93">
        <f>('P7 - Střednědobý výhled'!G11/'P7 - Střednědobý výhled'!F11)</f>
        <v>1.0526315789473684</v>
      </c>
      <c r="D9" s="94"/>
      <c r="E9" s="93">
        <f>'P7 - Střednědobý výhled'!H11/'P7 - Střednědobý výhled'!G11</f>
        <v>1</v>
      </c>
      <c r="F9" s="94"/>
    </row>
    <row r="10" spans="1:8" ht="25.5" x14ac:dyDescent="0.2">
      <c r="A10" s="42">
        <v>502</v>
      </c>
      <c r="B10" s="95" t="s">
        <v>122</v>
      </c>
      <c r="C10" s="93">
        <f>('P7 - Střednědobý výhled'!G12/'P7 - Střednědobý výhled'!F12)</f>
        <v>1.125</v>
      </c>
      <c r="D10" s="94"/>
      <c r="E10" s="93">
        <f>'P7 - Střednědobý výhled'!H12/'P7 - Střednědobý výhled'!G12</f>
        <v>1</v>
      </c>
      <c r="F10" s="94"/>
    </row>
    <row r="11" spans="1:8" ht="25.5" x14ac:dyDescent="0.2">
      <c r="A11" s="42">
        <v>503</v>
      </c>
      <c r="B11" s="95" t="s">
        <v>134</v>
      </c>
      <c r="C11" s="93">
        <f>('P7 - Střednědobý výhled'!G13/'P7 - Střednědobý výhled'!F13)</f>
        <v>1</v>
      </c>
      <c r="D11" s="94"/>
      <c r="E11" s="93">
        <f>'P7 - Střednědobý výhled'!H13/'P7 - Střednědobý výhled'!G13</f>
        <v>1</v>
      </c>
      <c r="F11" s="94"/>
    </row>
    <row r="12" spans="1:8" x14ac:dyDescent="0.2">
      <c r="A12" s="42">
        <v>504</v>
      </c>
      <c r="B12" s="95" t="s">
        <v>7</v>
      </c>
      <c r="C12" s="93" t="e">
        <f>('P7 - Střednědobý výhled'!G14/'P7 - Střednědobý výhled'!F14)</f>
        <v>#DIV/0!</v>
      </c>
      <c r="D12" s="94"/>
      <c r="E12" s="93" t="e">
        <f>'P7 - Střednědobý výhled'!H14/'P7 - Střednědobý výhled'!G14</f>
        <v>#DIV/0!</v>
      </c>
      <c r="F12" s="94"/>
    </row>
    <row r="13" spans="1:8" x14ac:dyDescent="0.2">
      <c r="A13" s="42">
        <v>506</v>
      </c>
      <c r="B13" s="95" t="s">
        <v>137</v>
      </c>
      <c r="C13" s="93" t="e">
        <f>('P7 - Střednědobý výhled'!G15/'P7 - Střednědobý výhled'!F15)</f>
        <v>#DIV/0!</v>
      </c>
      <c r="D13" s="94"/>
      <c r="E13" s="93" t="e">
        <f>'P7 - Střednědobý výhled'!H15/'P7 - Střednědobý výhled'!G15</f>
        <v>#DIV/0!</v>
      </c>
      <c r="F13" s="94"/>
    </row>
    <row r="14" spans="1:8" x14ac:dyDescent="0.2">
      <c r="A14" s="42">
        <v>507</v>
      </c>
      <c r="B14" s="95" t="s">
        <v>138</v>
      </c>
      <c r="C14" s="93" t="e">
        <f>('P7 - Střednědobý výhled'!G16/'P7 - Střednědobý výhled'!F16)</f>
        <v>#DIV/0!</v>
      </c>
      <c r="D14" s="94"/>
      <c r="E14" s="93" t="e">
        <f>'P7 - Střednědobý výhled'!H16/'P7 - Střednědobý výhled'!G16</f>
        <v>#DIV/0!</v>
      </c>
      <c r="F14" s="94"/>
    </row>
    <row r="15" spans="1:8" x14ac:dyDescent="0.2">
      <c r="A15" s="42">
        <v>508</v>
      </c>
      <c r="B15" s="95" t="s">
        <v>139</v>
      </c>
      <c r="C15" s="93" t="e">
        <f>('P7 - Střednědobý výhled'!G17/'P7 - Střednědobý výhled'!F17)</f>
        <v>#DIV/0!</v>
      </c>
      <c r="D15" s="94"/>
      <c r="E15" s="93" t="e">
        <f>'P7 - Střednědobý výhled'!H17/'P7 - Střednědobý výhled'!G17</f>
        <v>#DIV/0!</v>
      </c>
      <c r="F15" s="94"/>
    </row>
    <row r="16" spans="1:8" x14ac:dyDescent="0.2">
      <c r="A16" s="96">
        <v>51</v>
      </c>
      <c r="B16" s="53" t="s">
        <v>8</v>
      </c>
      <c r="C16" s="93">
        <f>('P7 - Střednědobý výhled'!G18/'P7 - Střednědobý výhled'!F18)</f>
        <v>0.85480449825957827</v>
      </c>
      <c r="D16" s="94"/>
      <c r="E16" s="93">
        <f>'P7 - Střednědobý výhled'!H18/'P7 - Střednědobý výhled'!G18</f>
        <v>1</v>
      </c>
      <c r="F16" s="94"/>
    </row>
    <row r="17" spans="1:6" x14ac:dyDescent="0.2">
      <c r="A17" s="42">
        <v>511</v>
      </c>
      <c r="B17" s="95" t="s">
        <v>116</v>
      </c>
      <c r="C17" s="93">
        <f>('P7 - Střednědobý výhled'!G19/'P7 - Střednědobý výhled'!F19)</f>
        <v>1</v>
      </c>
      <c r="D17" s="94"/>
      <c r="E17" s="93">
        <f>'P7 - Střednědobý výhled'!H19/'P7 - Střednědobý výhled'!G19</f>
        <v>1</v>
      </c>
      <c r="F17" s="94"/>
    </row>
    <row r="18" spans="1:6" x14ac:dyDescent="0.2">
      <c r="A18" s="42">
        <v>512</v>
      </c>
      <c r="B18" s="95" t="s">
        <v>9</v>
      </c>
      <c r="C18" s="93">
        <f>('P7 - Střednědobý výhled'!G20/'P7 - Střednědobý výhled'!F20)</f>
        <v>1.1428571428571428</v>
      </c>
      <c r="D18" s="94"/>
      <c r="E18" s="93">
        <f>'P7 - Střednědobý výhled'!H20/'P7 - Střednědobý výhled'!G20</f>
        <v>1</v>
      </c>
      <c r="F18" s="94"/>
    </row>
    <row r="19" spans="1:6" x14ac:dyDescent="0.2">
      <c r="A19" s="42">
        <v>513</v>
      </c>
      <c r="B19" s="95" t="s">
        <v>10</v>
      </c>
      <c r="C19" s="93">
        <f>('P7 - Střednědobý výhled'!G21/'P7 - Střednědobý výhled'!F21)</f>
        <v>1</v>
      </c>
      <c r="D19" s="94"/>
      <c r="E19" s="93">
        <f>'P7 - Střednědobý výhled'!H21/'P7 - Střednědobý výhled'!G21</f>
        <v>1</v>
      </c>
      <c r="F19" s="94"/>
    </row>
    <row r="20" spans="1:6" ht="25.5" x14ac:dyDescent="0.2">
      <c r="A20" s="42">
        <v>516</v>
      </c>
      <c r="B20" s="95" t="s">
        <v>28</v>
      </c>
      <c r="C20" s="93" t="e">
        <f>('P7 - Střednědobý výhled'!G22/'P7 - Střednědobý výhled'!F22)</f>
        <v>#DIV/0!</v>
      </c>
      <c r="D20" s="94"/>
      <c r="E20" s="93" t="e">
        <f>'P7 - Střednědobý výhled'!H22/'P7 - Střednědobý výhled'!G22</f>
        <v>#DIV/0!</v>
      </c>
      <c r="F20" s="94"/>
    </row>
    <row r="21" spans="1:6" x14ac:dyDescent="0.2">
      <c r="A21" s="42">
        <v>518</v>
      </c>
      <c r="B21" s="95" t="s">
        <v>11</v>
      </c>
      <c r="C21" s="93">
        <f>('P7 - Střednědobý výhled'!G23/'P7 - Střednědobý výhled'!F23)</f>
        <v>0.79087332186567016</v>
      </c>
      <c r="D21" s="94"/>
      <c r="E21" s="93">
        <f>'P7 - Střednědobý výhled'!H23/'P7 - Střednědobý výhled'!G23</f>
        <v>1</v>
      </c>
      <c r="F21" s="94"/>
    </row>
    <row r="22" spans="1:6" x14ac:dyDescent="0.2">
      <c r="A22" s="96">
        <v>52</v>
      </c>
      <c r="B22" s="53" t="s">
        <v>12</v>
      </c>
      <c r="C22" s="93">
        <f>('P7 - Střednědobý výhled'!G24/'P7 - Střednědobý výhled'!F24)</f>
        <v>1.0123160698761666</v>
      </c>
      <c r="D22" s="94"/>
      <c r="E22" s="93">
        <f>'P7 - Střednědobý výhled'!H24/'P7 - Střednědobý výhled'!G24</f>
        <v>1</v>
      </c>
      <c r="F22" s="94"/>
    </row>
    <row r="23" spans="1:6" x14ac:dyDescent="0.2">
      <c r="A23" s="42">
        <v>521</v>
      </c>
      <c r="B23" s="95" t="s">
        <v>13</v>
      </c>
      <c r="C23" s="93">
        <f>('P7 - Střednědobý výhled'!G25/'P7 - Střednědobý výhled'!F25)</f>
        <v>1.0147574723774573</v>
      </c>
      <c r="D23" s="94"/>
      <c r="E23" s="93">
        <f>'P7 - Střednědobý výhled'!H25/'P7 - Střednědobý výhled'!G25</f>
        <v>1</v>
      </c>
      <c r="F23" s="94"/>
    </row>
    <row r="24" spans="1:6" x14ac:dyDescent="0.2">
      <c r="A24" s="42">
        <v>524</v>
      </c>
      <c r="B24" s="95" t="s">
        <v>100</v>
      </c>
      <c r="C24" s="93">
        <f>('P7 - Střednědobý výhled'!G26/'P7 - Střednědobý výhled'!F26)</f>
        <v>1.0044404677643393</v>
      </c>
      <c r="D24" s="94"/>
      <c r="E24" s="93">
        <f>'P7 - Střednědobý výhled'!H26/'P7 - Střednědobý výhled'!G26</f>
        <v>1</v>
      </c>
      <c r="F24" s="94"/>
    </row>
    <row r="25" spans="1:6" x14ac:dyDescent="0.2">
      <c r="A25" s="42">
        <v>525</v>
      </c>
      <c r="B25" s="95" t="s">
        <v>135</v>
      </c>
      <c r="C25" s="93">
        <f>('P7 - Střednědobý výhled'!G27/'P7 - Střednědobý výhled'!F27)</f>
        <v>0.9561742925552873</v>
      </c>
      <c r="D25" s="94"/>
      <c r="E25" s="93">
        <f>'P7 - Střednědobý výhled'!H27/'P7 - Střednědobý výhled'!G27</f>
        <v>1</v>
      </c>
      <c r="F25" s="94"/>
    </row>
    <row r="26" spans="1:6" x14ac:dyDescent="0.2">
      <c r="A26" s="42">
        <v>527</v>
      </c>
      <c r="B26" s="95" t="s">
        <v>14</v>
      </c>
      <c r="C26" s="93">
        <f>('P7 - Střednědobý výhled'!G28/'P7 - Střednědobý výhled'!F28)</f>
        <v>1.0345548394394137</v>
      </c>
      <c r="D26" s="94"/>
      <c r="E26" s="93">
        <f>'P7 - Střednědobý výhled'!H28/'P7 - Střednědobý výhled'!G28</f>
        <v>1</v>
      </c>
      <c r="F26" s="94"/>
    </row>
    <row r="27" spans="1:6" x14ac:dyDescent="0.2">
      <c r="A27" s="42">
        <v>528</v>
      </c>
      <c r="B27" s="97" t="s">
        <v>330</v>
      </c>
      <c r="C27" s="93" t="e">
        <f>('P7 - Střednědobý výhled'!G29/'P7 - Střednědobý výhled'!F29)</f>
        <v>#DIV/0!</v>
      </c>
      <c r="D27" s="94"/>
      <c r="E27" s="93" t="e">
        <f>'P7 - Střednědobý výhled'!H29/'P7 - Střednědobý výhled'!G29</f>
        <v>#DIV/0!</v>
      </c>
      <c r="F27" s="94"/>
    </row>
    <row r="28" spans="1:6" x14ac:dyDescent="0.2">
      <c r="A28" s="96">
        <v>53</v>
      </c>
      <c r="B28" s="36" t="s">
        <v>15</v>
      </c>
      <c r="C28" s="93" t="e">
        <f>('P7 - Střednědobý výhled'!G30/'P7 - Střednědobý výhled'!F30)</f>
        <v>#DIV/0!</v>
      </c>
      <c r="D28" s="94"/>
      <c r="E28" s="93" t="e">
        <f>'P7 - Střednědobý výhled'!H30/'P7 - Střednědobý výhled'!G30</f>
        <v>#DIV/0!</v>
      </c>
      <c r="F28" s="94"/>
    </row>
    <row r="29" spans="1:6" x14ac:dyDescent="0.2">
      <c r="A29" s="42">
        <v>531</v>
      </c>
      <c r="B29" s="95" t="s">
        <v>16</v>
      </c>
      <c r="C29" s="93" t="e">
        <f>('P7 - Střednědobý výhled'!G31/'P7 - Střednědobý výhled'!F31)</f>
        <v>#DIV/0!</v>
      </c>
      <c r="D29" s="94"/>
      <c r="E29" s="93" t="e">
        <f>'P7 - Střednědobý výhled'!H31/'P7 - Střednědobý výhled'!G31</f>
        <v>#DIV/0!</v>
      </c>
      <c r="F29" s="94"/>
    </row>
    <row r="30" spans="1:6" x14ac:dyDescent="0.2">
      <c r="A30" s="42">
        <v>532</v>
      </c>
      <c r="B30" s="95" t="s">
        <v>17</v>
      </c>
      <c r="C30" s="93" t="e">
        <f>('P7 - Střednědobý výhled'!G32/'P7 - Střednědobý výhled'!F32)</f>
        <v>#DIV/0!</v>
      </c>
      <c r="D30" s="94"/>
      <c r="E30" s="93" t="e">
        <f>'P7 - Střednědobý výhled'!H32/'P7 - Střednědobý výhled'!G32</f>
        <v>#DIV/0!</v>
      </c>
      <c r="F30" s="94"/>
    </row>
    <row r="31" spans="1:6" x14ac:dyDescent="0.2">
      <c r="A31" s="42">
        <v>538</v>
      </c>
      <c r="B31" s="95" t="s">
        <v>136</v>
      </c>
      <c r="C31" s="93" t="e">
        <f>('P7 - Střednědobý výhled'!G33/'P7 - Střednědobý výhled'!F33)</f>
        <v>#DIV/0!</v>
      </c>
      <c r="D31" s="94"/>
      <c r="E31" s="93" t="e">
        <f>'P7 - Střednědobý výhled'!H33/'P7 - Střednědobý výhled'!G33</f>
        <v>#DIV/0!</v>
      </c>
      <c r="F31" s="94"/>
    </row>
    <row r="32" spans="1:6" x14ac:dyDescent="0.2">
      <c r="A32" s="42">
        <v>539</v>
      </c>
      <c r="B32" s="95" t="s">
        <v>222</v>
      </c>
      <c r="C32" s="93" t="e">
        <f>('P7 - Střednědobý výhled'!G34/'P7 - Střednědobý výhled'!F34)</f>
        <v>#DIV/0!</v>
      </c>
      <c r="D32" s="94"/>
      <c r="E32" s="93" t="e">
        <f>'P7 - Střednědobý výhled'!H34/'P7 - Střednědobý výhled'!G34</f>
        <v>#DIV/0!</v>
      </c>
      <c r="F32" s="94"/>
    </row>
    <row r="33" spans="1:6" x14ac:dyDescent="0.2">
      <c r="A33" s="98">
        <v>54</v>
      </c>
      <c r="B33" s="53" t="s">
        <v>18</v>
      </c>
      <c r="C33" s="93">
        <f>('P7 - Střednědobý výhled'!G35/'P7 - Střednědobý výhled'!F35)</f>
        <v>1.1522507297587956</v>
      </c>
      <c r="D33" s="94"/>
      <c r="E33" s="93">
        <f>'P7 - Střednědobý výhled'!H35/'P7 - Střednědobý výhled'!G35</f>
        <v>1</v>
      </c>
      <c r="F33" s="94"/>
    </row>
    <row r="34" spans="1:6" x14ac:dyDescent="0.2">
      <c r="A34" s="42">
        <v>541</v>
      </c>
      <c r="B34" s="95" t="s">
        <v>19</v>
      </c>
      <c r="C34" s="93" t="e">
        <f>('P7 - Střednědobý výhled'!G36/'P7 - Střednědobý výhled'!F36)</f>
        <v>#DIV/0!</v>
      </c>
      <c r="D34" s="94"/>
      <c r="E34" s="93" t="e">
        <f>'P7 - Střednědobý výhled'!H36/'P7 - Střednědobý výhled'!G36</f>
        <v>#DIV/0!</v>
      </c>
      <c r="F34" s="94"/>
    </row>
    <row r="35" spans="1:6" x14ac:dyDescent="0.2">
      <c r="A35" s="42">
        <v>542</v>
      </c>
      <c r="B35" s="95" t="s">
        <v>95</v>
      </c>
      <c r="C35" s="93" t="e">
        <f>('P7 - Střednědobý výhled'!G37/'P7 - Střednědobý výhled'!F37)</f>
        <v>#DIV/0!</v>
      </c>
      <c r="D35" s="94"/>
      <c r="E35" s="93" t="e">
        <f>'P7 - Střednědobý výhled'!H37/'P7 - Střednědobý výhled'!G37</f>
        <v>#DIV/0!</v>
      </c>
      <c r="F35" s="94"/>
    </row>
    <row r="36" spans="1:6" x14ac:dyDescent="0.2">
      <c r="A36" s="42">
        <v>543</v>
      </c>
      <c r="B36" s="95" t="s">
        <v>21</v>
      </c>
      <c r="C36" s="93" t="e">
        <f>('P7 - Střednědobý výhled'!G38/'P7 - Střednědobý výhled'!F38)</f>
        <v>#DIV/0!</v>
      </c>
      <c r="D36" s="94"/>
      <c r="E36" s="93" t="e">
        <f>'P7 - Střednědobý výhled'!H38/'P7 - Střednědobý výhled'!G38</f>
        <v>#DIV/0!</v>
      </c>
      <c r="F36" s="94"/>
    </row>
    <row r="37" spans="1:6" x14ac:dyDescent="0.2">
      <c r="A37" s="42">
        <v>544</v>
      </c>
      <c r="B37" s="95" t="s">
        <v>23</v>
      </c>
      <c r="C37" s="93" t="e">
        <f>('P7 - Střednědobý výhled'!G39/'P7 - Střednědobý výhled'!F39)</f>
        <v>#DIV/0!</v>
      </c>
      <c r="D37" s="94"/>
      <c r="E37" s="93" t="e">
        <f>'P7 - Střednědobý výhled'!H39/'P7 - Střednědobý výhled'!G39</f>
        <v>#DIV/0!</v>
      </c>
      <c r="F37" s="94"/>
    </row>
    <row r="38" spans="1:6" x14ac:dyDescent="0.2">
      <c r="A38" s="42">
        <v>547</v>
      </c>
      <c r="B38" s="95" t="s">
        <v>22</v>
      </c>
      <c r="C38" s="93" t="e">
        <f>('P7 - Střednědobý výhled'!G40/'P7 - Střednědobý výhled'!F40)</f>
        <v>#DIV/0!</v>
      </c>
      <c r="D38" s="94"/>
      <c r="E38" s="93" t="e">
        <f>'P7 - Střednědobý výhled'!H40/'P7 - Střednědobý výhled'!G40</f>
        <v>#DIV/0!</v>
      </c>
      <c r="F38" s="94"/>
    </row>
    <row r="39" spans="1:6" x14ac:dyDescent="0.2">
      <c r="A39" s="42">
        <v>548</v>
      </c>
      <c r="B39" s="95" t="s">
        <v>78</v>
      </c>
      <c r="C39" s="93" t="e">
        <f>('P7 - Střednědobý výhled'!G41/'P7 - Střednědobý výhled'!F41)</f>
        <v>#DIV/0!</v>
      </c>
      <c r="D39" s="94"/>
      <c r="E39" s="93" t="e">
        <f>'P7 - Střednědobý výhled'!H41/'P7 - Střednědobý výhled'!G41</f>
        <v>#DIV/0!</v>
      </c>
      <c r="F39" s="94"/>
    </row>
    <row r="40" spans="1:6" x14ac:dyDescent="0.2">
      <c r="A40" s="42">
        <v>549</v>
      </c>
      <c r="B40" s="95" t="s">
        <v>221</v>
      </c>
      <c r="C40" s="93">
        <f>('P7 - Střednědobý výhled'!G42/'P7 - Střednědobý výhled'!F42)</f>
        <v>1.1522507297587956</v>
      </c>
      <c r="D40" s="94"/>
      <c r="E40" s="93">
        <f>'P7 - Střednědobý výhled'!H42/'P7 - Střednědobý výhled'!G42</f>
        <v>1</v>
      </c>
      <c r="F40" s="94"/>
    </row>
    <row r="41" spans="1:6" x14ac:dyDescent="0.2">
      <c r="A41" s="96">
        <v>55</v>
      </c>
      <c r="B41" s="53" t="s">
        <v>101</v>
      </c>
      <c r="C41" s="93">
        <f>('P7 - Střednědobý výhled'!G43/'P7 - Střednědobý výhled'!F43)</f>
        <v>1.0792126316718185</v>
      </c>
      <c r="D41" s="94"/>
      <c r="E41" s="93">
        <f>'P7 - Střednědobý výhled'!H43/'P7 - Střednědobý výhled'!G43</f>
        <v>1</v>
      </c>
      <c r="F41" s="94"/>
    </row>
    <row r="42" spans="1:6" x14ac:dyDescent="0.2">
      <c r="A42" s="42">
        <v>551</v>
      </c>
      <c r="B42" s="95" t="s">
        <v>90</v>
      </c>
      <c r="C42" s="93">
        <f>('P7 - Střednědobý výhled'!G44/'P7 - Střednědobý výhled'!F44)</f>
        <v>1.0032813200821511</v>
      </c>
      <c r="D42" s="94"/>
      <c r="E42" s="93">
        <f>'P7 - Střednědobý výhled'!H44/'P7 - Střednědobý výhled'!G44</f>
        <v>1</v>
      </c>
      <c r="F42" s="94"/>
    </row>
    <row r="43" spans="1:6" ht="25.5" x14ac:dyDescent="0.2">
      <c r="A43" s="42">
        <v>552</v>
      </c>
      <c r="B43" s="95" t="s">
        <v>223</v>
      </c>
      <c r="C43" s="93" t="e">
        <f>('P7 - Střednědobý výhled'!G45/'P7 - Střednědobý výhled'!F45)</f>
        <v>#DIV/0!</v>
      </c>
      <c r="D43" s="94"/>
      <c r="E43" s="93" t="e">
        <f>'P7 - Střednědobý výhled'!H45/'P7 - Střednědobý výhled'!G45</f>
        <v>#DIV/0!</v>
      </c>
      <c r="F43" s="94"/>
    </row>
    <row r="44" spans="1:6" ht="25.5" x14ac:dyDescent="0.2">
      <c r="A44" s="42">
        <v>553</v>
      </c>
      <c r="B44" s="95" t="s">
        <v>224</v>
      </c>
      <c r="C44" s="93" t="e">
        <f>('P7 - Střednědobý výhled'!G46/'P7 - Střednědobý výhled'!F46)</f>
        <v>#DIV/0!</v>
      </c>
      <c r="D44" s="94"/>
      <c r="E44" s="93" t="e">
        <f>'P7 - Střednědobý výhled'!H46/'P7 - Střednědobý výhled'!G46</f>
        <v>#DIV/0!</v>
      </c>
      <c r="F44" s="94"/>
    </row>
    <row r="45" spans="1:6" x14ac:dyDescent="0.2">
      <c r="A45" s="42">
        <v>554</v>
      </c>
      <c r="B45" s="95" t="s">
        <v>79</v>
      </c>
      <c r="C45" s="93" t="e">
        <f>('P7 - Střednědobý výhled'!G47/'P7 - Střednědobý výhled'!F47)</f>
        <v>#DIV/0!</v>
      </c>
      <c r="D45" s="94"/>
      <c r="E45" s="93" t="e">
        <f>'P7 - Střednědobý výhled'!H47/'P7 - Střednědobý výhled'!G47</f>
        <v>#DIV/0!</v>
      </c>
      <c r="F45" s="94"/>
    </row>
    <row r="46" spans="1:6" x14ac:dyDescent="0.2">
      <c r="A46" s="42">
        <v>555</v>
      </c>
      <c r="B46" s="95" t="s">
        <v>91</v>
      </c>
      <c r="C46" s="93" t="e">
        <f>('P7 - Střednědobý výhled'!G48/'P7 - Střednědobý výhled'!F48)</f>
        <v>#DIV/0!</v>
      </c>
      <c r="D46" s="94"/>
      <c r="E46" s="93" t="e">
        <f>'P7 - Střednědobý výhled'!H48/'P7 - Střednědobý výhled'!G48</f>
        <v>#DIV/0!</v>
      </c>
      <c r="F46" s="94"/>
    </row>
    <row r="47" spans="1:6" ht="25.5" x14ac:dyDescent="0.2">
      <c r="A47" s="42">
        <v>556</v>
      </c>
      <c r="B47" s="95" t="s">
        <v>92</v>
      </c>
      <c r="C47" s="93" t="e">
        <f>('P7 - Střednědobý výhled'!G49/'P7 - Střednědobý výhled'!F49)</f>
        <v>#DIV/0!</v>
      </c>
      <c r="D47" s="94"/>
      <c r="E47" s="93" t="e">
        <f>'P7 - Střednědobý výhled'!H49/'P7 - Střednědobý výhled'!G49</f>
        <v>#DIV/0!</v>
      </c>
      <c r="F47" s="94"/>
    </row>
    <row r="48" spans="1:6" x14ac:dyDescent="0.2">
      <c r="A48" s="42">
        <v>557</v>
      </c>
      <c r="B48" s="95" t="s">
        <v>225</v>
      </c>
      <c r="C48" s="93" t="e">
        <f>('P7 - Střednědobý výhled'!G50/'P7 - Střednědobý výhled'!F50)</f>
        <v>#DIV/0!</v>
      </c>
      <c r="D48" s="94"/>
      <c r="E48" s="93" t="e">
        <f>'P7 - Střednědobý výhled'!H50/'P7 - Střednědobý výhled'!G50</f>
        <v>#DIV/0!</v>
      </c>
      <c r="F48" s="94"/>
    </row>
    <row r="49" spans="1:6" ht="15" customHeight="1" x14ac:dyDescent="0.2">
      <c r="A49" s="42">
        <v>558</v>
      </c>
      <c r="B49" s="95" t="s">
        <v>226</v>
      </c>
      <c r="C49" s="93">
        <f>('P7 - Střednědobý výhled'!G51/'P7 - Střednědobý výhled'!F51)</f>
        <v>1.0909090909090908</v>
      </c>
      <c r="D49" s="94"/>
      <c r="E49" s="93">
        <f>'P7 - Střednědobý výhled'!H51/'P7 - Střednědobý výhled'!G51</f>
        <v>1</v>
      </c>
      <c r="F49" s="94"/>
    </row>
    <row r="50" spans="1:6" x14ac:dyDescent="0.2">
      <c r="A50" s="96">
        <v>56</v>
      </c>
      <c r="B50" s="53" t="s">
        <v>80</v>
      </c>
      <c r="C50" s="93" t="e">
        <f>('P7 - Střednědobý výhled'!G52/'P7 - Střednědobý výhled'!F52)</f>
        <v>#DIV/0!</v>
      </c>
      <c r="D50" s="94"/>
      <c r="E50" s="93" t="e">
        <f>'P7 - Střednědobý výhled'!H52/'P7 - Střednědobý výhled'!G52</f>
        <v>#DIV/0!</v>
      </c>
      <c r="F50" s="94"/>
    </row>
    <row r="51" spans="1:6" x14ac:dyDescent="0.2">
      <c r="A51" s="42">
        <v>562</v>
      </c>
      <c r="B51" s="95" t="s">
        <v>20</v>
      </c>
      <c r="C51" s="93" t="e">
        <f>('P7 - Střednědobý výhled'!G53/'P7 - Střednědobý výhled'!F53)</f>
        <v>#DIV/0!</v>
      </c>
      <c r="D51" s="94"/>
      <c r="E51" s="93" t="e">
        <f>'P7 - Střednědobý výhled'!H53/'P7 - Střednědobý výhled'!G53</f>
        <v>#DIV/0!</v>
      </c>
      <c r="F51" s="94"/>
    </row>
    <row r="52" spans="1:6" x14ac:dyDescent="0.2">
      <c r="A52" s="42">
        <v>563</v>
      </c>
      <c r="B52" s="95" t="s">
        <v>77</v>
      </c>
      <c r="C52" s="93" t="e">
        <f>('P7 - Střednědobý výhled'!G54/'P7 - Střednědobý výhled'!F54)</f>
        <v>#DIV/0!</v>
      </c>
      <c r="D52" s="94"/>
      <c r="E52" s="93" t="e">
        <f>'P7 - Střednědobý výhled'!H54/'P7 - Střednědobý výhled'!G54</f>
        <v>#DIV/0!</v>
      </c>
      <c r="F52" s="94"/>
    </row>
    <row r="53" spans="1:6" ht="25.5" x14ac:dyDescent="0.2">
      <c r="A53" s="42">
        <v>564</v>
      </c>
      <c r="B53" s="95" t="s">
        <v>81</v>
      </c>
      <c r="C53" s="93" t="e">
        <f>('P7 - Střednědobý výhled'!G55/'P7 - Střednědobý výhled'!F55)</f>
        <v>#DIV/0!</v>
      </c>
      <c r="D53" s="94"/>
      <c r="E53" s="93" t="e">
        <f>'P7 - Střednědobý výhled'!H55/'P7 - Střednědobý výhled'!G55</f>
        <v>#DIV/0!</v>
      </c>
      <c r="F53" s="94"/>
    </row>
    <row r="54" spans="1:6" x14ac:dyDescent="0.2">
      <c r="A54" s="42">
        <v>569</v>
      </c>
      <c r="B54" s="95" t="s">
        <v>82</v>
      </c>
      <c r="C54" s="93" t="e">
        <f>('P7 - Střednědobý výhled'!G56/'P7 - Střednědobý výhled'!F56)</f>
        <v>#DIV/0!</v>
      </c>
      <c r="D54" s="94"/>
      <c r="E54" s="93" t="e">
        <f>'P7 - Střednědobý výhled'!H56/'P7 - Střednědobý výhled'!G56</f>
        <v>#DIV/0!</v>
      </c>
      <c r="F54" s="94"/>
    </row>
    <row r="55" spans="1:6" x14ac:dyDescent="0.2">
      <c r="A55" s="96">
        <v>57</v>
      </c>
      <c r="B55" s="53" t="s">
        <v>227</v>
      </c>
      <c r="C55" s="93" t="e">
        <f>('P7 - Střednědobý výhled'!G57/'P7 - Střednědobý výhled'!F57)</f>
        <v>#DIV/0!</v>
      </c>
      <c r="D55" s="94"/>
      <c r="E55" s="93" t="e">
        <f>'P7 - Střednědobý výhled'!H57/'P7 - Střednědobý výhled'!G57</f>
        <v>#DIV/0!</v>
      </c>
      <c r="F55" s="94"/>
    </row>
    <row r="56" spans="1:6" ht="25.5" x14ac:dyDescent="0.2">
      <c r="A56" s="42">
        <v>572</v>
      </c>
      <c r="B56" s="95" t="s">
        <v>228</v>
      </c>
      <c r="C56" s="93" t="e">
        <f>('P7 - Střednědobý výhled'!G58/'P7 - Střednědobý výhled'!F58)</f>
        <v>#DIV/0!</v>
      </c>
      <c r="D56" s="94"/>
      <c r="E56" s="93" t="e">
        <f>'P7 - Střednědobý výhled'!H58/'P7 - Střednědobý výhled'!G58</f>
        <v>#DIV/0!</v>
      </c>
      <c r="F56" s="94"/>
    </row>
    <row r="57" spans="1:6" x14ac:dyDescent="0.2">
      <c r="A57" s="96">
        <v>59</v>
      </c>
      <c r="B57" s="53" t="s">
        <v>24</v>
      </c>
      <c r="C57" s="93" t="e">
        <f>('P7 - Střednědobý výhled'!G59/'P7 - Střednědobý výhled'!F59)</f>
        <v>#DIV/0!</v>
      </c>
      <c r="D57" s="94"/>
      <c r="E57" s="93" t="e">
        <f>'P7 - Střednědobý výhled'!H59/'P7 - Střednědobý výhled'!G59</f>
        <v>#DIV/0!</v>
      </c>
      <c r="F57" s="94"/>
    </row>
    <row r="58" spans="1:6" x14ac:dyDescent="0.2">
      <c r="A58" s="42">
        <v>591</v>
      </c>
      <c r="B58" s="95" t="s">
        <v>25</v>
      </c>
      <c r="C58" s="93" t="e">
        <f>('P7 - Střednědobý výhled'!G60/'P7 - Střednědobý výhled'!F60)</f>
        <v>#DIV/0!</v>
      </c>
      <c r="D58" s="94"/>
      <c r="E58" s="93" t="e">
        <f>'P7 - Střednědobý výhled'!H60/'P7 - Střednědobý výhled'!G60</f>
        <v>#DIV/0!</v>
      </c>
      <c r="F58" s="94"/>
    </row>
    <row r="59" spans="1:6" ht="13.5" thickBot="1" x14ac:dyDescent="0.25">
      <c r="A59" s="51">
        <v>595</v>
      </c>
      <c r="B59" s="99" t="s">
        <v>26</v>
      </c>
      <c r="C59" s="100" t="e">
        <f>('P7 - Střednědobý výhled'!G61/'P7 - Střednědobý výhled'!F61)</f>
        <v>#DIV/0!</v>
      </c>
      <c r="D59" s="101"/>
      <c r="E59" s="100" t="e">
        <f>'P7 - Střednědobý výhled'!H61/'P7 - Střednědobý výhled'!G61</f>
        <v>#DIV/0!</v>
      </c>
      <c r="F59" s="101"/>
    </row>
    <row r="60" spans="1:6" ht="13.5" thickBot="1" x14ac:dyDescent="0.25">
      <c r="A60" s="284" t="s">
        <v>27</v>
      </c>
      <c r="B60" s="285"/>
      <c r="C60" s="10">
        <f>('P7 - Střednědobý výhled'!G62/'P7 - Střednědobý výhled'!F62)</f>
        <v>1.007431560273528</v>
      </c>
      <c r="D60" s="3"/>
      <c r="E60" s="10">
        <f>'P7 - Střednědobý výhled'!H62/'P7 - Střednědobý výhled'!G62</f>
        <v>1</v>
      </c>
      <c r="F60" s="4"/>
    </row>
    <row r="61" spans="1:6" x14ac:dyDescent="0.2">
      <c r="A61" s="96">
        <v>60</v>
      </c>
      <c r="B61" s="53" t="s">
        <v>103</v>
      </c>
      <c r="C61" s="91">
        <f>('P7 - Střednědobý výhled'!G63/'P7 - Střednědobý výhled'!F63)</f>
        <v>1</v>
      </c>
      <c r="D61" s="102"/>
      <c r="E61" s="91">
        <f>'P7 - Střednědobý výhled'!H63/'P7 - Střednědobý výhled'!G63</f>
        <v>1</v>
      </c>
      <c r="F61" s="102"/>
    </row>
    <row r="62" spans="1:6" x14ac:dyDescent="0.2">
      <c r="A62" s="42">
        <v>601</v>
      </c>
      <c r="B62" s="95" t="s">
        <v>93</v>
      </c>
      <c r="C62" s="93" t="e">
        <f>('P7 - Střednědobý výhled'!G64/'P7 - Střednědobý výhled'!F64)</f>
        <v>#DIV/0!</v>
      </c>
      <c r="D62" s="94"/>
      <c r="E62" s="93" t="e">
        <f>'P7 - Střednědobý výhled'!H64/'P7 - Střednědobý výhled'!G64</f>
        <v>#DIV/0!</v>
      </c>
      <c r="F62" s="94"/>
    </row>
    <row r="63" spans="1:6" x14ac:dyDescent="0.2">
      <c r="A63" s="42">
        <v>602</v>
      </c>
      <c r="B63" s="95" t="s">
        <v>94</v>
      </c>
      <c r="C63" s="93">
        <f>('P7 - Střednědobý výhled'!G65/'P7 - Střednědobý výhled'!F65)</f>
        <v>1</v>
      </c>
      <c r="D63" s="94"/>
      <c r="E63" s="93">
        <f>'P7 - Střednědobý výhled'!H65/'P7 - Střednědobý výhled'!G65</f>
        <v>1</v>
      </c>
      <c r="F63" s="94"/>
    </row>
    <row r="64" spans="1:6" x14ac:dyDescent="0.2">
      <c r="A64" s="42">
        <v>603</v>
      </c>
      <c r="B64" s="95" t="s">
        <v>83</v>
      </c>
      <c r="C64" s="93" t="e">
        <f>('P7 - Střednědobý výhled'!G66/'P7 - Střednědobý výhled'!F66)</f>
        <v>#DIV/0!</v>
      </c>
      <c r="D64" s="94"/>
      <c r="E64" s="93" t="e">
        <f>'P7 - Střednědobý výhled'!H66/'P7 - Střednědobý výhled'!G66</f>
        <v>#DIV/0!</v>
      </c>
      <c r="F64" s="94"/>
    </row>
    <row r="65" spans="1:6" x14ac:dyDescent="0.2">
      <c r="A65" s="42">
        <v>604</v>
      </c>
      <c r="B65" s="95" t="s">
        <v>102</v>
      </c>
      <c r="C65" s="93" t="e">
        <f>('P7 - Střednědobý výhled'!G67/'P7 - Střednědobý výhled'!F67)</f>
        <v>#DIV/0!</v>
      </c>
      <c r="D65" s="94"/>
      <c r="E65" s="93" t="e">
        <f>'P7 - Střednědobý výhled'!H67/'P7 - Střednědobý výhled'!G67</f>
        <v>#DIV/0!</v>
      </c>
      <c r="F65" s="94"/>
    </row>
    <row r="66" spans="1:6" x14ac:dyDescent="0.2">
      <c r="A66" s="42">
        <v>609</v>
      </c>
      <c r="B66" s="95" t="s">
        <v>98</v>
      </c>
      <c r="C66" s="93" t="e">
        <f>('P7 - Střednědobý výhled'!G68/'P7 - Střednědobý výhled'!F68)</f>
        <v>#DIV/0!</v>
      </c>
      <c r="D66" s="94"/>
      <c r="E66" s="93" t="e">
        <f>'P7 - Střednědobý výhled'!H68/'P7 - Střednědobý výhled'!G68</f>
        <v>#DIV/0!</v>
      </c>
      <c r="F66" s="94"/>
    </row>
    <row r="67" spans="1:6" x14ac:dyDescent="0.2">
      <c r="A67" s="96">
        <v>64</v>
      </c>
      <c r="B67" s="53" t="s">
        <v>124</v>
      </c>
      <c r="C67" s="93">
        <f>('P7 - Střednědobý výhled'!G69/'P7 - Střednědobý výhled'!F69)</f>
        <v>0.62359690695934145</v>
      </c>
      <c r="D67" s="94"/>
      <c r="E67" s="93">
        <f>'P7 - Střednědobý výhled'!H69/'P7 - Střednědobý výhled'!G69</f>
        <v>1</v>
      </c>
      <c r="F67" s="94"/>
    </row>
    <row r="68" spans="1:6" x14ac:dyDescent="0.2">
      <c r="A68" s="42">
        <v>641</v>
      </c>
      <c r="B68" s="95" t="s">
        <v>19</v>
      </c>
      <c r="C68" s="93" t="e">
        <f>('P7 - Střednědobý výhled'!G70/'P7 - Střednědobý výhled'!F70)</f>
        <v>#DIV/0!</v>
      </c>
      <c r="D68" s="94"/>
      <c r="E68" s="93" t="e">
        <f>'P7 - Střednědobý výhled'!H70/'P7 - Střednědobý výhled'!G70</f>
        <v>#DIV/0!</v>
      </c>
      <c r="F68" s="94"/>
    </row>
    <row r="69" spans="1:6" x14ac:dyDescent="0.2">
      <c r="A69" s="42">
        <v>642</v>
      </c>
      <c r="B69" s="95" t="s">
        <v>95</v>
      </c>
      <c r="C69" s="93" t="e">
        <f>('P7 - Střednědobý výhled'!G71/'P7 - Střednědobý výhled'!F71)</f>
        <v>#DIV/0!</v>
      </c>
      <c r="D69" s="94"/>
      <c r="E69" s="93" t="e">
        <f>'P7 - Střednědobý výhled'!H71/'P7 - Střednědobý výhled'!G71</f>
        <v>#DIV/0!</v>
      </c>
      <c r="F69" s="94"/>
    </row>
    <row r="70" spans="1:6" x14ac:dyDescent="0.2">
      <c r="A70" s="42">
        <v>643</v>
      </c>
      <c r="B70" s="95" t="s">
        <v>218</v>
      </c>
      <c r="C70" s="93" t="e">
        <f>('P7 - Střednědobý výhled'!G72/'P7 - Střednědobý výhled'!F72)</f>
        <v>#DIV/0!</v>
      </c>
      <c r="D70" s="94"/>
      <c r="E70" s="93" t="e">
        <f>'P7 - Střednědobý výhled'!H72/'P7 - Střednědobý výhled'!G72</f>
        <v>#DIV/0!</v>
      </c>
      <c r="F70" s="94"/>
    </row>
    <row r="71" spans="1:6" x14ac:dyDescent="0.2">
      <c r="A71" s="42">
        <v>644</v>
      </c>
      <c r="B71" s="95" t="s">
        <v>99</v>
      </c>
      <c r="C71" s="93" t="e">
        <f>('P7 - Střednědobý výhled'!G73/'P7 - Střednědobý výhled'!F73)</f>
        <v>#DIV/0!</v>
      </c>
      <c r="D71" s="94"/>
      <c r="E71" s="93" t="e">
        <f>'P7 - Střednědobý výhled'!H73/'P7 - Střednědobý výhled'!G73</f>
        <v>#DIV/0!</v>
      </c>
      <c r="F71" s="94"/>
    </row>
    <row r="72" spans="1:6" ht="25.5" x14ac:dyDescent="0.2">
      <c r="A72" s="42">
        <v>645</v>
      </c>
      <c r="B72" s="95" t="s">
        <v>84</v>
      </c>
      <c r="C72" s="93" t="e">
        <f>('P7 - Střednědobý výhled'!G74/'P7 - Střednědobý výhled'!F74)</f>
        <v>#DIV/0!</v>
      </c>
      <c r="D72" s="94"/>
      <c r="E72" s="93" t="e">
        <f>'P7 - Střednědobý výhled'!H74/'P7 - Střednědobý výhled'!G74</f>
        <v>#DIV/0!</v>
      </c>
      <c r="F72" s="94"/>
    </row>
    <row r="73" spans="1:6" ht="25.5" x14ac:dyDescent="0.2">
      <c r="A73" s="42">
        <v>646</v>
      </c>
      <c r="B73" s="95" t="s">
        <v>123</v>
      </c>
      <c r="C73" s="93" t="e">
        <f>('P7 - Střednědobý výhled'!G75/'P7 - Střednědobý výhled'!F75)</f>
        <v>#DIV/0!</v>
      </c>
      <c r="D73" s="94"/>
      <c r="E73" s="93" t="e">
        <f>'P7 - Střednědobý výhled'!H75/'P7 - Střednědobý výhled'!G75</f>
        <v>#DIV/0!</v>
      </c>
      <c r="F73" s="94"/>
    </row>
    <row r="74" spans="1:6" x14ac:dyDescent="0.2">
      <c r="A74" s="42">
        <v>647</v>
      </c>
      <c r="B74" s="95" t="s">
        <v>85</v>
      </c>
      <c r="C74" s="93" t="e">
        <f>('P7 - Střednědobý výhled'!G76/'P7 - Střednědobý výhled'!F76)</f>
        <v>#DIV/0!</v>
      </c>
      <c r="D74" s="94"/>
      <c r="E74" s="93" t="e">
        <f>'P7 - Střednědobý výhled'!H76/'P7 - Střednědobý výhled'!G76</f>
        <v>#DIV/0!</v>
      </c>
      <c r="F74" s="94"/>
    </row>
    <row r="75" spans="1:6" x14ac:dyDescent="0.2">
      <c r="A75" s="42">
        <v>648</v>
      </c>
      <c r="B75" s="95" t="s">
        <v>96</v>
      </c>
      <c r="C75" s="93">
        <f>('P7 - Střednědobý výhled'!G77/'P7 - Střednědobý výhled'!F77)</f>
        <v>0.62359690695934145</v>
      </c>
      <c r="D75" s="94"/>
      <c r="E75" s="93">
        <f>'P7 - Střednědobý výhled'!H77/'P7 - Střednědobý výhled'!G77</f>
        <v>1</v>
      </c>
      <c r="F75" s="94"/>
    </row>
    <row r="76" spans="1:6" x14ac:dyDescent="0.2">
      <c r="A76" s="42">
        <v>649</v>
      </c>
      <c r="B76" s="95" t="s">
        <v>97</v>
      </c>
      <c r="C76" s="93" t="e">
        <f>('P7 - Střednědobý výhled'!G78/'P7 - Střednědobý výhled'!F78)</f>
        <v>#DIV/0!</v>
      </c>
      <c r="D76" s="94"/>
      <c r="E76" s="93" t="e">
        <f>'P7 - Střednědobý výhled'!H78/'P7 - Střednědobý výhled'!G78</f>
        <v>#DIV/0!</v>
      </c>
      <c r="F76" s="94"/>
    </row>
    <row r="77" spans="1:6" x14ac:dyDescent="0.2">
      <c r="A77" s="96">
        <v>66</v>
      </c>
      <c r="B77" s="53" t="s">
        <v>86</v>
      </c>
      <c r="C77" s="93">
        <f>('P7 - Střednědobý výhled'!G79/'P7 - Střednědobý výhled'!F79)</f>
        <v>1.0625</v>
      </c>
      <c r="D77" s="94"/>
      <c r="E77" s="93">
        <f>'P7 - Střednědobý výhled'!H79/'P7 - Střednědobý výhled'!G79</f>
        <v>1</v>
      </c>
      <c r="F77" s="94"/>
    </row>
    <row r="78" spans="1:6" x14ac:dyDescent="0.2">
      <c r="A78" s="42">
        <v>662</v>
      </c>
      <c r="B78" s="95" t="s">
        <v>20</v>
      </c>
      <c r="C78" s="93">
        <f>('P7 - Střednědobý výhled'!G80/'P7 - Střednědobý výhled'!F80)</f>
        <v>1.0625</v>
      </c>
      <c r="D78" s="94"/>
      <c r="E78" s="93">
        <f>'P7 - Střednědobý výhled'!H80/'P7 - Střednědobý výhled'!G80</f>
        <v>1</v>
      </c>
      <c r="F78" s="94"/>
    </row>
    <row r="79" spans="1:6" x14ac:dyDescent="0.2">
      <c r="A79" s="42">
        <v>663</v>
      </c>
      <c r="B79" s="95" t="s">
        <v>87</v>
      </c>
      <c r="C79" s="93" t="e">
        <f>('P7 - Střednědobý výhled'!G81/'P7 - Střednědobý výhled'!F81)</f>
        <v>#DIV/0!</v>
      </c>
      <c r="D79" s="94"/>
      <c r="E79" s="93" t="e">
        <f>'P7 - Střednědobý výhled'!H81/'P7 - Střednědobý výhled'!G81</f>
        <v>#DIV/0!</v>
      </c>
      <c r="F79" s="94"/>
    </row>
    <row r="80" spans="1:6" ht="25.5" x14ac:dyDescent="0.2">
      <c r="A80" s="42">
        <v>664</v>
      </c>
      <c r="B80" s="95" t="s">
        <v>88</v>
      </c>
      <c r="C80" s="93" t="e">
        <f>('P7 - Střednědobý výhled'!G82/'P7 - Střednědobý výhled'!F82)</f>
        <v>#DIV/0!</v>
      </c>
      <c r="D80" s="94"/>
      <c r="E80" s="93" t="e">
        <f>'P7 - Střednědobý výhled'!H82/'P7 - Střednědobý výhled'!G82</f>
        <v>#DIV/0!</v>
      </c>
      <c r="F80" s="94"/>
    </row>
    <row r="81" spans="1:6" ht="25.5" x14ac:dyDescent="0.2">
      <c r="A81" s="42">
        <v>665</v>
      </c>
      <c r="B81" s="95" t="s">
        <v>219</v>
      </c>
      <c r="C81" s="93" t="e">
        <f>('P7 - Střednědobý výhled'!G83/'P7 - Střednědobý výhled'!F83)</f>
        <v>#DIV/0!</v>
      </c>
      <c r="D81" s="94"/>
      <c r="E81" s="93" t="e">
        <f>'P7 - Střednědobý výhled'!H83/'P7 - Střednědobý výhled'!G83</f>
        <v>#DIV/0!</v>
      </c>
      <c r="F81" s="94"/>
    </row>
    <row r="82" spans="1:6" x14ac:dyDescent="0.2">
      <c r="A82" s="42">
        <v>669</v>
      </c>
      <c r="B82" s="95" t="s">
        <v>89</v>
      </c>
      <c r="C82" s="93" t="e">
        <f>('P7 - Střednědobý výhled'!G84/'P7 - Střednědobý výhled'!F84)</f>
        <v>#DIV/0!</v>
      </c>
      <c r="D82" s="94"/>
      <c r="E82" s="93" t="e">
        <f>'P7 - Střednědobý výhled'!H84/'P7 - Střednědobý výhled'!G84</f>
        <v>#DIV/0!</v>
      </c>
      <c r="F82" s="94"/>
    </row>
    <row r="83" spans="1:6" x14ac:dyDescent="0.2">
      <c r="A83" s="35">
        <v>67</v>
      </c>
      <c r="B83" s="53" t="s">
        <v>220</v>
      </c>
      <c r="C83" s="93">
        <f>('P7 - Střednědobý výhled'!G85/'P7 - Střednědobý výhled'!F85)</f>
        <v>1.00808284950704</v>
      </c>
      <c r="D83" s="94"/>
      <c r="E83" s="93">
        <f>'P7 - Střednědobý výhled'!H85/'P7 - Střednědobý výhled'!G85</f>
        <v>1</v>
      </c>
      <c r="F83" s="94"/>
    </row>
    <row r="84" spans="1:6" ht="25.5" x14ac:dyDescent="0.2">
      <c r="A84" s="42">
        <v>672</v>
      </c>
      <c r="B84" s="95" t="s">
        <v>229</v>
      </c>
      <c r="C84" s="93">
        <f>('P7 - Střednědobý výhled'!G86/'P7 - Střednědobý výhled'!F86)</f>
        <v>1.00808284950704</v>
      </c>
      <c r="D84" s="94"/>
      <c r="E84" s="93">
        <f>'P7 - Střednědobý výhled'!H86/'P7 - Střednědobý výhled'!G86</f>
        <v>1</v>
      </c>
      <c r="F84" s="94"/>
    </row>
  </sheetData>
  <mergeCells count="2">
    <mergeCell ref="A60:B60"/>
    <mergeCell ref="A7:B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Knéblová</cp:lastModifiedBy>
  <cp:lastPrinted>2022-03-09T14:54:03Z</cp:lastPrinted>
  <dcterms:created xsi:type="dcterms:W3CDTF">2003-02-27T11:28:02Z</dcterms:created>
  <dcterms:modified xsi:type="dcterms:W3CDTF">2022-11-04T08:17:30Z</dcterms:modified>
</cp:coreProperties>
</file>